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J:\Project_Data\1310_Survivability\Reporting\D10 MHKDR Content Model\"/>
    </mc:Choice>
  </mc:AlternateContent>
  <bookViews>
    <workbookView xWindow="0" yWindow="0" windowWidth="28800" windowHeight="16110"/>
  </bookViews>
  <sheets>
    <sheet name="Metadata" sheetId="5" r:id="rId1"/>
    <sheet name="Setup" sheetId="7" r:id="rId2"/>
    <sheet name="Characteristics" sheetId="6" r:id="rId3"/>
    <sheet name="Data" sheetId="1" r:id="rId4"/>
    <sheet name="Field Values" sheetId="3" r:id="rId5"/>
    <sheet name="About" sheetId="4" r:id="rId6"/>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S15" i="1" l="1"/>
  <c r="BS13" i="1"/>
  <c r="BS14" i="1"/>
  <c r="BS16" i="1"/>
  <c r="BS17" i="1"/>
  <c r="BS18" i="1"/>
  <c r="BS19" i="1"/>
  <c r="BS20" i="1"/>
  <c r="BS21" i="1"/>
  <c r="R14" i="1"/>
  <c r="R15" i="1"/>
  <c r="R16" i="1"/>
  <c r="R17" i="1"/>
  <c r="R18" i="1"/>
  <c r="R19" i="1"/>
  <c r="R20" i="1"/>
  <c r="R21" i="1"/>
  <c r="R13" i="1"/>
  <c r="Q14" i="1"/>
  <c r="Q15" i="1"/>
  <c r="Q16" i="1"/>
  <c r="Q17" i="1"/>
  <c r="Q18" i="1"/>
  <c r="Q19" i="1"/>
  <c r="Q20" i="1"/>
  <c r="Q21" i="1"/>
  <c r="Q13" i="1"/>
  <c r="M14" i="1"/>
  <c r="M15" i="1"/>
  <c r="M16" i="1"/>
  <c r="M17" i="1"/>
  <c r="M18" i="1"/>
  <c r="M19" i="1"/>
  <c r="M20" i="1"/>
  <c r="M21" i="1"/>
  <c r="M13" i="1"/>
  <c r="K17" i="1"/>
  <c r="K18" i="1"/>
  <c r="K16" i="1"/>
  <c r="J17" i="1"/>
  <c r="J18" i="1"/>
  <c r="J16" i="1"/>
  <c r="G20" i="1"/>
  <c r="G21" i="1"/>
  <c r="G19" i="1"/>
  <c r="G17" i="1"/>
  <c r="G18" i="1"/>
  <c r="G16" i="1"/>
  <c r="G15" i="1"/>
  <c r="G14" i="1"/>
  <c r="G13" i="1"/>
  <c r="H13" i="6"/>
  <c r="G13" i="6"/>
  <c r="P14" i="6"/>
  <c r="P13" i="6"/>
  <c r="H14" i="6"/>
  <c r="G14" i="6"/>
  <c r="B5" i="4"/>
</calcChain>
</file>

<file path=xl/sharedStrings.xml><?xml version="1.0" encoding="utf-8"?>
<sst xmlns="http://schemas.openxmlformats.org/spreadsheetml/2006/main" count="919" uniqueCount="573">
  <si>
    <t>WEC Identifier</t>
  </si>
  <si>
    <t>WEC Status</t>
  </si>
  <si>
    <t>Average</t>
  </si>
  <si>
    <t>Std Dev</t>
  </si>
  <si>
    <t>Max</t>
  </si>
  <si>
    <t>Y-M-DTHH:MM:SS+000</t>
  </si>
  <si>
    <t>Timestamp</t>
  </si>
  <si>
    <t>Notes</t>
  </si>
  <si>
    <t>As per IEC/TS 62600-100, Section 7.5</t>
  </si>
  <si>
    <t>As per  IEC/TS 62600-100, Section 9.2.3</t>
  </si>
  <si>
    <r>
      <t>Wave Direction
(</t>
    </r>
    <r>
      <rPr>
        <sz val="11"/>
        <color theme="1"/>
        <rFont val="Calibri"/>
        <family val="2"/>
      </rPr>
      <t>°</t>
    </r>
    <r>
      <rPr>
        <sz val="11"/>
        <color theme="1"/>
        <rFont val="Calibri"/>
        <family val="2"/>
        <scheme val="minor"/>
      </rPr>
      <t>)</t>
    </r>
  </si>
  <si>
    <t>Point Absorber</t>
  </si>
  <si>
    <t>Operating – Waiting for Waves</t>
  </si>
  <si>
    <t>Wave field is too small for generation, however, WEC is fully operational and connected to the grid</t>
  </si>
  <si>
    <t>Operating – Normal Generation/Full Performance</t>
  </si>
  <si>
    <t>WEC is operational, connected to the grid and producing power as per specifications/normal operations</t>
  </si>
  <si>
    <t>Operating – Reduced Generation/Partial Performance</t>
  </si>
  <si>
    <t>WEC is operational, connected to the grid and producing power, but the power production is reduced from specification for some reason</t>
  </si>
  <si>
    <t>Operating – Start up</t>
  </si>
  <si>
    <t>WEC is transitioning between waiting for waves and generating</t>
  </si>
  <si>
    <t>Reported Status</t>
  </si>
  <si>
    <t>Definition</t>
  </si>
  <si>
    <t xml:space="preserve">Attenuator </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</si>
  <si>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</si>
  <si>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</si>
  <si>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Oscillating Water Column</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</si>
  <si>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</si>
  <si>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</si>
  <si>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</si>
  <si>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Bulge Wave</t>
  </si>
  <si>
    <t>Rotating Mass</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</si>
  <si>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</si>
  <si>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</si>
  <si>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</si>
  <si>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</si>
  <si>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</si>
  <si>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</si>
  <si>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</si>
  <si>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</si>
  <si>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</si>
  <si>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</si>
  <si>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</si>
  <si>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</si>
  <si>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</si>
  <si>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</si>
  <si>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</si>
  <si>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</si>
  <si>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</si>
  <si>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</si>
  <si>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</si>
  <si>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</si>
  <si>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</si>
  <si>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WEC Metadata</t>
  </si>
  <si>
    <t>datetime</t>
  </si>
  <si>
    <t>significantWaveHeight</t>
  </si>
  <si>
    <t>waveDirection</t>
  </si>
  <si>
    <t>waveEnergyFlux</t>
  </si>
  <si>
    <t>tidalHeight</t>
  </si>
  <si>
    <t>A13</t>
  </si>
  <si>
    <t>Submerged Pressure Differential</t>
  </si>
  <si>
    <t>WEC Make</t>
  </si>
  <si>
    <t>WEC Model</t>
  </si>
  <si>
    <t>Date of Manufacture 
(Y-M-D)</t>
  </si>
  <si>
    <t>Date when manufacturing of the WEC was completed</t>
  </si>
  <si>
    <t>Mounting Methods (Based on EMEC definitions, http://www.emec.org.uk/marine-energy/tidal-devices/)</t>
  </si>
  <si>
    <t>Seabed mounted / gravity base</t>
  </si>
  <si>
    <t>This is physically attached to the seabed or is fixed by virtue of its massive weight. In some cases there may be additional fixing to the seabed.</t>
  </si>
  <si>
    <t>Pile mounted</t>
  </si>
  <si>
    <t>Floating - Flexible mooring</t>
  </si>
  <si>
    <t>he device is tethered via a cable/chain to the seabed allowing considerable freedom of movement. This allows a device to swing as the tidal current direction changes with the tide</t>
  </si>
  <si>
    <t>Floating - Rigid mooring</t>
  </si>
  <si>
    <t>The device is secured into position using a fixed mooring system, allowing minimal leeway</t>
  </si>
  <si>
    <t>Floating - Floating structure</t>
  </si>
  <si>
    <t xml:space="preserve">This principle is analogous to that used to mount most large wind turbines, whereby the device is attached to a pole penetrating the ocean floor. </t>
  </si>
  <si>
    <t>This allows several WECs to be mounted to a single platform</t>
  </si>
  <si>
    <t>Mounting method, one of the values defined on the Field Values tab</t>
  </si>
  <si>
    <t>Test Facility Name</t>
  </si>
  <si>
    <t>Name of facility where the WEC is tested</t>
  </si>
  <si>
    <t>Name of Test Tank</t>
  </si>
  <si>
    <t>Name of the tank where the WEC is tested</t>
  </si>
  <si>
    <t>Type of test tank, one of the values defined on the Field Values tab</t>
  </si>
  <si>
    <t>Shape of test tank, one of the values defined on the Field Values tab</t>
  </si>
  <si>
    <t>Length of tank (for circular or  sector of circle, enter diameter)</t>
  </si>
  <si>
    <t>Width (for circular or  sector of circle, enter diameter, enter the inscribed angle)</t>
  </si>
  <si>
    <t>Project Title</t>
  </si>
  <si>
    <t>DOE Project Title</t>
  </si>
  <si>
    <t>DOE Award Number</t>
  </si>
  <si>
    <t>Award Start Date</t>
  </si>
  <si>
    <t>Award End Date</t>
  </si>
  <si>
    <t>The date work on the project completed, or is scheduled to complete</t>
  </si>
  <si>
    <t>WEC Name</t>
  </si>
  <si>
    <t>Water Depth
(m)</t>
  </si>
  <si>
    <t>UTC timestamp at start of test
(ISO-8601)</t>
  </si>
  <si>
    <t>Test duration
(s)</t>
  </si>
  <si>
    <t>testDuration</t>
  </si>
  <si>
    <t>waveType</t>
  </si>
  <si>
    <t>Wave Spectrum Type</t>
  </si>
  <si>
    <t>PTO Mode</t>
  </si>
  <si>
    <t>Type</t>
  </si>
  <si>
    <t>Model Scale PTO implementation</t>
  </si>
  <si>
    <t>Pierson-Moskowitz</t>
  </si>
  <si>
    <t>JONSWAP</t>
  </si>
  <si>
    <t>Bretschneider Spectrum</t>
  </si>
  <si>
    <t>Custom</t>
  </si>
  <si>
    <t>Type of Spectrum</t>
  </si>
  <si>
    <t>PTO Type at Full Scale - the expected type of PTO that is expected to be used in the full scale device</t>
  </si>
  <si>
    <t>Gearbox to rotary generator</t>
  </si>
  <si>
    <t>Gearbox to linear generator</t>
  </si>
  <si>
    <t>Rotary Direct Drive</t>
  </si>
  <si>
    <t xml:space="preserve">Linear Direct Drive </t>
  </si>
  <si>
    <t>Hydraulic</t>
  </si>
  <si>
    <t>Wells Turbine</t>
  </si>
  <si>
    <t>Other Turbine</t>
  </si>
  <si>
    <t>Linear Damper</t>
  </si>
  <si>
    <t>Orifice</t>
  </si>
  <si>
    <t>None</t>
  </si>
  <si>
    <t>Other Damper</t>
  </si>
  <si>
    <t xml:space="preserve">Water depth at WEC </t>
  </si>
  <si>
    <t>Shape of the tank</t>
  </si>
  <si>
    <t>Circular</t>
  </si>
  <si>
    <t>Rectangular</t>
  </si>
  <si>
    <t>Square</t>
  </si>
  <si>
    <t>Long and Narrow</t>
  </si>
  <si>
    <t>Length &gt;&gt; Width</t>
  </si>
  <si>
    <t>Semi-circle</t>
  </si>
  <si>
    <t>Part of circle</t>
  </si>
  <si>
    <t>Half a circle</t>
  </si>
  <si>
    <r>
      <t xml:space="preserve">Length </t>
    </r>
    <r>
      <rPr>
        <sz val="11"/>
        <color theme="1"/>
        <rFont val="Calibri"/>
        <family val="2"/>
      </rPr>
      <t>≠</t>
    </r>
    <r>
      <rPr>
        <sz val="9.35"/>
        <color theme="1"/>
        <rFont val="Calibri"/>
        <family val="2"/>
      </rPr>
      <t xml:space="preserve"> Width</t>
    </r>
  </si>
  <si>
    <t>Length = Width</t>
  </si>
  <si>
    <t>A fraction of a circle</t>
  </si>
  <si>
    <t>Linear Damping</t>
  </si>
  <si>
    <t>Nonlinear Damping</t>
  </si>
  <si>
    <t>Custom Controller</t>
  </si>
  <si>
    <t>Locked</t>
  </si>
  <si>
    <t>One of either Force  (N) or Torque (Nm)</t>
  </si>
  <si>
    <t>One of the values defined on the Field Values tab.</t>
  </si>
  <si>
    <t>i.e. layout of array and where is the device located in the array and what are the array dimensions</t>
  </si>
  <si>
    <t>Impulse Turbine</t>
  </si>
  <si>
    <t>Savonius rotor</t>
  </si>
  <si>
    <t xml:space="preserve">Capture Length
(m) </t>
  </si>
  <si>
    <t>Award Number</t>
  </si>
  <si>
    <t>The date work on the project officially began</t>
  </si>
  <si>
    <t>Purpose of Test</t>
  </si>
  <si>
    <t>e.g. linear damping coefficient and such</t>
  </si>
  <si>
    <t>Pneumatic</t>
  </si>
  <si>
    <t xml:space="preserve">Wave Energy Flux
(W/m) </t>
  </si>
  <si>
    <t>ptoMode</t>
  </si>
  <si>
    <t>ptoSetting</t>
  </si>
  <si>
    <t>arrayConfig</t>
  </si>
  <si>
    <t>waveSpectrumType</t>
  </si>
  <si>
    <t>wecLabTesting</t>
  </si>
  <si>
    <t>WEC Laboratory Testing</t>
  </si>
  <si>
    <t>The Wave Energy Converter (WEC) Laboratory Test Content Model provides data submitters with a straight forward and consistent means of uploading some processed laboratory test data and associated metadata to the MHK data repository. These data are important to DOE and will be used to develop data products that provide quantitative information to guide and support programmatic decisions. Data will also be used to assess the state of the MHK industry and technology readiness, perform resource assessment, and support DOE national laboratory research. The ultimate goal is to use these data to perform research and tailor programs to best benefit the industry.
The metadata are static information describing the project, the WEC technology under test, and the test setup. These metadata provide critical contextual data that are needed to understand the test and interpret the test data. For runs with constant wave characteristics, a single entry should be provided for each test and include the average wave conditions and device performance that are calculated over valid times within each run, after steady state has been reached. For longer tests or test with changing conditions, separate entries should be provided for each wave condition/sea state. Where possible, data are defined per IEC and NDBC as outlined in the spreadsheet. Please strictly adhere to the units to ensure consistency between all submissions.</t>
  </si>
  <si>
    <t>Name of the technology (as applicable)</t>
  </si>
  <si>
    <t>Name of the WEC line/type as specified by the manufacturer/developer (as applicable)</t>
  </si>
  <si>
    <t>Name of the technology manufacturer/developer (as applicable)</t>
  </si>
  <si>
    <t>Unique identifier used to identify the specific unit for which this data applies, serial number, unit number, etc. (as applicable)</t>
  </si>
  <si>
    <t>Purpose of test/run, one or more of the values defined on the Field Values tab, use comma's to separate field values</t>
  </si>
  <si>
    <t>Report of each individual test/run or different environmental condition within a test/run</t>
  </si>
  <si>
    <t>Min</t>
  </si>
  <si>
    <t>Status of the WEC - one of the values defined on the Field Values tab.</t>
  </si>
  <si>
    <t>Enter any relevant notes to help understand the data in the content model</t>
  </si>
  <si>
    <t>Type of PTO, one of the values defined on the Field Values tab</t>
  </si>
  <si>
    <t>Type of Test Tank</t>
  </si>
  <si>
    <t>Tow Tank</t>
  </si>
  <si>
    <t>A long and narrow basin that is equipped with a towing carriage that runs the length of the tank</t>
  </si>
  <si>
    <t>Rotating Arm</t>
  </si>
  <si>
    <t>A circular tank the uses an arm, that behaves as a tow carriage, which rotates about the center of the tank</t>
  </si>
  <si>
    <t>Flow Channel</t>
  </si>
  <si>
    <t>A flow channel with three sides - the top is exposed to air. Water is pumped through the channel to create a current</t>
  </si>
  <si>
    <t>Cavitation Tunnel</t>
  </si>
  <si>
    <t xml:space="preserve">An fully enclosed flow channel </t>
  </si>
  <si>
    <t>Wave Flume</t>
  </si>
  <si>
    <t>A long and narrow basin that generates 2D waves (also know as a wave channel)</t>
  </si>
  <si>
    <t>Wave Basin</t>
  </si>
  <si>
    <t>A wave tank which has a width and length of comparable magnitude and is able to generate 3D waves</t>
  </si>
  <si>
    <t>Power Performance</t>
  </si>
  <si>
    <t>Response Performance</t>
  </si>
  <si>
    <t>Noise</t>
  </si>
  <si>
    <t>Power Quality</t>
  </si>
  <si>
    <t>Safety and Function</t>
  </si>
  <si>
    <t>Control Development</t>
  </si>
  <si>
    <t>Develop, test and tune controllers</t>
  </si>
  <si>
    <t>Demonstration</t>
  </si>
  <si>
    <t>Numerical Model Validation</t>
  </si>
  <si>
    <t>Collect data to validate a numerical model(s)</t>
  </si>
  <si>
    <t>Type of Control for Run</t>
  </si>
  <si>
    <t>No control is applied</t>
  </si>
  <si>
    <t>Open Loop</t>
  </si>
  <si>
    <t>Open loop control</t>
  </si>
  <si>
    <t>Feedback with  Constant Gains</t>
  </si>
  <si>
    <t>Feedback controller with constant gains</t>
  </si>
  <si>
    <t>Feedback with  Gain Scheduling</t>
  </si>
  <si>
    <t>Feedback controller  with gains determined by system state</t>
  </si>
  <si>
    <t>Feedback Adaptive</t>
  </si>
  <si>
    <t>Feedback controller  with adaptive gains and/or strategy</t>
  </si>
  <si>
    <t>Feedback Other</t>
  </si>
  <si>
    <t>Feedback controller other</t>
  </si>
  <si>
    <t>Feedforward with  Constant Gains</t>
  </si>
  <si>
    <t>Feedforward controller with constant gains</t>
  </si>
  <si>
    <t>Feedforward with  Gain Scheduling</t>
  </si>
  <si>
    <t>Feedforward controller with gains determined by system state</t>
  </si>
  <si>
    <t>Feedforward  controller with adaptive gains and/or strategy</t>
  </si>
  <si>
    <t>Feedforward controller  other</t>
  </si>
  <si>
    <t>Type of controller not covered above</t>
  </si>
  <si>
    <t xml:space="preserve">Measure the WEC power performance </t>
  </si>
  <si>
    <t>Measure the structural loads on the WEC</t>
  </si>
  <si>
    <t>Measure and characterize the noise produced by the WEC</t>
  </si>
  <si>
    <t>Characterize the power quality of the power produced by the WEC</t>
  </si>
  <si>
    <t>Verify that the WEC has adequate provisions to operate safely under all conditions</t>
  </si>
  <si>
    <t>Demonstrate the WEC technology</t>
  </si>
  <si>
    <t>WEC Control</t>
  </si>
  <si>
    <t>Self-Assessed Technology Performance Level based on DOE definitions (1-9)</t>
  </si>
  <si>
    <t>Scale of device relative to full scale (ratio), i.e. 1:2  based on expected initial commercial deployments sites or initial target market</t>
  </si>
  <si>
    <t>Technology Readiness Level (DOE TRL classification)</t>
  </si>
  <si>
    <t>Detailed info</t>
  </si>
  <si>
    <t>http://en.openei.org/wiki/Marine_and_Hydrokinetic_Technology_Readiness_Level</t>
  </si>
  <si>
    <t>Scientific research begins</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</si>
  <si>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</si>
  <si>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</si>
  <si>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</si>
  <si>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</si>
  <si>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</si>
  <si>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</si>
  <si>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</si>
  <si>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</si>
  <si>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status</t>
  </si>
  <si>
    <t>control</t>
  </si>
  <si>
    <t>testPurpose</t>
  </si>
  <si>
    <t>captureLengthAvg</t>
  </si>
  <si>
    <t>Test Overview</t>
  </si>
  <si>
    <t>Test Environment</t>
  </si>
  <si>
    <t>Configuration Description</t>
  </si>
  <si>
    <t>Number of Bodies
(integer)</t>
  </si>
  <si>
    <t>Number of bodies in the WEC, these should include bodies such as hulls, flaps and floats</t>
  </si>
  <si>
    <t>Total mass of the device, including all ballast, NOT including mooring</t>
  </si>
  <si>
    <t>Total Mass
(kg)</t>
  </si>
  <si>
    <t>Overall Device Characteristics</t>
  </si>
  <si>
    <t>Name of Body
(text)</t>
  </si>
  <si>
    <t>Short description of the device configuration such as the operating mode, e.g. normal operation - heavy seas)</t>
  </si>
  <si>
    <t>Description of Configuration
(text)</t>
  </si>
  <si>
    <t>The name of the body (e.g. Float 1, barge, etc.)</t>
  </si>
  <si>
    <t>Mass
(kg)</t>
  </si>
  <si>
    <t>Please list in the following order: Ixx, Iyy, Izz, Ixy, Ixz, Iyz</t>
  </si>
  <si>
    <t>Total mass of the body, including ballast and entrained water (exclude added mass)</t>
  </si>
  <si>
    <t>Body 1</t>
  </si>
  <si>
    <t>numberBodies</t>
  </si>
  <si>
    <t>mountingMethod</t>
  </si>
  <si>
    <t>ptoImplementation</t>
  </si>
  <si>
    <t>totalMass</t>
  </si>
  <si>
    <t>body1Name</t>
  </si>
  <si>
    <t>body1mass</t>
  </si>
  <si>
    <t>body1MassMoments</t>
  </si>
  <si>
    <t>body2Name</t>
  </si>
  <si>
    <t>body2mass</t>
  </si>
  <si>
    <t>body2MassMoments</t>
  </si>
  <si>
    <t>Wave Energy Period, Te
(s)</t>
  </si>
  <si>
    <t>Wave Peak Period, Tp
(s)</t>
  </si>
  <si>
    <t>spectral width</t>
  </si>
  <si>
    <t>Peak enhancement factor
(gamma)</t>
  </si>
  <si>
    <t>Steepness</t>
  </si>
  <si>
    <t>Relative to forward direction of device, positive about z-axis pointing down using RHR</t>
  </si>
  <si>
    <t>Spreading Exponent</t>
  </si>
  <si>
    <t>deviceConfiguration</t>
  </si>
  <si>
    <r>
      <t>Water Density
(kg/m</t>
    </r>
    <r>
      <rPr>
        <vertAlign val="superscript"/>
        <sz val="11"/>
        <color theme="1"/>
        <rFont val="Calibri"/>
        <family val="2"/>
        <scheme val="minor"/>
      </rPr>
      <t>3</t>
    </r>
    <r>
      <rPr>
        <sz val="11"/>
        <color theme="1"/>
        <rFont val="Calibri"/>
        <family val="2"/>
        <scheme val="minor"/>
      </rPr>
      <t>)</t>
    </r>
  </si>
  <si>
    <t>Tank Overview</t>
  </si>
  <si>
    <t>tankType</t>
  </si>
  <si>
    <t>tankShape</t>
  </si>
  <si>
    <t>tankLength</t>
  </si>
  <si>
    <t>tankWidth</t>
  </si>
  <si>
    <t>Tank Width 
(m)</t>
  </si>
  <si>
    <t>Tank Length
(m)</t>
  </si>
  <si>
    <t>Tank Depth
(m)</t>
  </si>
  <si>
    <t>Type of Tank
(m)</t>
  </si>
  <si>
    <t>Array</t>
  </si>
  <si>
    <t>Array or Single Device
(text)</t>
  </si>
  <si>
    <t>Choose one of either Array or Single Device</t>
  </si>
  <si>
    <t>Number of WECs in Test
(integer)</t>
  </si>
  <si>
    <t>isArray</t>
  </si>
  <si>
    <t>numWecs</t>
  </si>
  <si>
    <t>Typical Depth of Tank</t>
  </si>
  <si>
    <t>Shape of Tank
(text)</t>
  </si>
  <si>
    <t>Mounting Method
(text)</t>
  </si>
  <si>
    <t xml:space="preserve">The maximum peak output of the installed generator or other representative system for the model. For multiple generators, use the sum of generator peak outputs. </t>
  </si>
  <si>
    <t>Target peak output power 
(W)</t>
  </si>
  <si>
    <t>PTO Type at Full Scale
(text)</t>
  </si>
  <si>
    <t>Device Scale 
(ratio)</t>
  </si>
  <si>
    <t>Model Scale PTO implementation
(text)</t>
  </si>
  <si>
    <t>deviceScale</t>
  </si>
  <si>
    <t>ptoTypeFullScale</t>
  </si>
  <si>
    <t>targetPeakPower</t>
  </si>
  <si>
    <t>targetMaximumPower</t>
  </si>
  <si>
    <t>wavePeakednessFactor</t>
  </si>
  <si>
    <t>waveSteepness</t>
  </si>
  <si>
    <t>waveSpreadingMethod</t>
  </si>
  <si>
    <t>waveSpreadingExponent</t>
  </si>
  <si>
    <t>waveEnergyPeriod</t>
  </si>
  <si>
    <t>waveSpectralWidth</t>
  </si>
  <si>
    <t>waterDensity</t>
  </si>
  <si>
    <t>Tank Configuration Identifier
(integer)</t>
  </si>
  <si>
    <t>tankDepth</t>
  </si>
  <si>
    <t>deviceConfigurationID</t>
  </si>
  <si>
    <t>tankConfigurationID</t>
  </si>
  <si>
    <t>DeviceconfigurationID</t>
  </si>
  <si>
    <t>estimate of the maximum sustained power output by the WEC (all generators) that is used to determine the capacity of the supporting electrical infrastructure</t>
  </si>
  <si>
    <t>Target maximum sustained power 
(W)</t>
  </si>
  <si>
    <t>Type of Wave
(text)</t>
  </si>
  <si>
    <t>Wave Spectrum Type
(text)</t>
  </si>
  <si>
    <t>Enter method for calculating spreading, such as Cosine-Squared or Cosine-2s</t>
  </si>
  <si>
    <t>Tank configuration identifier from column A on the Setup Tab</t>
  </si>
  <si>
    <t>Device configuration identifier from column A on the Characteristics Tab</t>
  </si>
  <si>
    <t xml:space="preserve">Array Configuration 
(if applicable, text)
</t>
  </si>
  <si>
    <t>Oscillating Surge Wave Converter</t>
  </si>
  <si>
    <r>
      <t>Mass Moment of Inertias 
(kg m</t>
    </r>
    <r>
      <rPr>
        <vertAlign val="superscript"/>
        <sz val="11"/>
        <color theme="1"/>
        <rFont val="Calibri"/>
        <family val="2"/>
        <scheme val="minor"/>
      </rPr>
      <t>2</t>
    </r>
    <r>
      <rPr>
        <sz val="11"/>
        <color theme="1"/>
        <rFont val="Calibri"/>
        <family val="2"/>
        <scheme val="minor"/>
      </rPr>
      <t>, list)</t>
    </r>
  </si>
  <si>
    <t>Body 2, if applicable</t>
  </si>
  <si>
    <t>Number  used to identify specific tank setup/configuration. Start at 1 and increase for each unique tank configuration</t>
  </si>
  <si>
    <t>Number  used to identify specific device configuration. Start at 1 and increase for each unique device configuration</t>
  </si>
  <si>
    <t>Device Configuration Identifier
(integer)</t>
  </si>
  <si>
    <t>Tank Configuration Identifier
(Integer)</t>
  </si>
  <si>
    <t>Device Configuration Identifier
(Integer)</t>
  </si>
  <si>
    <t>UTC timestamp at start of testing and after wave ramping
(ISO-8601)</t>
  </si>
  <si>
    <t>primaryMotion1</t>
  </si>
  <si>
    <t>primaryMotion1StdDev</t>
  </si>
  <si>
    <t>primaryMotion1Max</t>
  </si>
  <si>
    <t>primaryMotion1Min</t>
  </si>
  <si>
    <t>primaryMotion2</t>
  </si>
  <si>
    <t>primaryMotion2Max</t>
  </si>
  <si>
    <t>primaryMotion2StdDev</t>
  </si>
  <si>
    <t>primaryMotion2Min</t>
  </si>
  <si>
    <t>The name of the body (e.g. Float 2, barge, etc.)</t>
  </si>
  <si>
    <t>datetimeTestStart</t>
  </si>
  <si>
    <r>
      <t>Water Temperature
(</t>
    </r>
    <r>
      <rPr>
        <sz val="11"/>
        <color theme="1"/>
        <rFont val="Calibri"/>
        <family val="2"/>
      </rPr>
      <t>°C)</t>
    </r>
  </si>
  <si>
    <t>waterTemp</t>
  </si>
  <si>
    <t>wavePeakPeriod</t>
  </si>
  <si>
    <t>Number of Mooring lines
(integer, if applicable)</t>
  </si>
  <si>
    <t>numberOfMooringLines</t>
  </si>
  <si>
    <t>numPTO</t>
  </si>
  <si>
    <t>Number of PTOs
(integer)</t>
  </si>
  <si>
    <t>ptoLoadType1</t>
  </si>
  <si>
    <t>ptoLoadAvg1</t>
  </si>
  <si>
    <t>ptoLoadStdDev1</t>
  </si>
  <si>
    <t>ptoLoadStdMax1</t>
  </si>
  <si>
    <t>ptoLoadType2</t>
  </si>
  <si>
    <t>ptoLoadAvg2</t>
  </si>
  <si>
    <t>ptoLoadStdDev2</t>
  </si>
  <si>
    <t>ptoLoadStdMax2</t>
  </si>
  <si>
    <t>Mooring Load - Line 1
(N)</t>
  </si>
  <si>
    <t>Mooring Load  - Line 2
(N)</t>
  </si>
  <si>
    <t>mooringLoadStdDev1</t>
  </si>
  <si>
    <t>mooringLoadMax1</t>
  </si>
  <si>
    <t>mooringLoadMin1</t>
  </si>
  <si>
    <t>mooringLoadStdDev2</t>
  </si>
  <si>
    <t>mooringLoadMax2</t>
  </si>
  <si>
    <t>mooringLoadMin2</t>
  </si>
  <si>
    <t xml:space="preserve">Power at First Stage of Conversion - PTO 1
(Wave Power Input to Device)
(W) </t>
  </si>
  <si>
    <t>Power at Final Stage of Conversion - PTO 1 
(Power Input to Generator)  
(W)</t>
  </si>
  <si>
    <r>
      <t xml:space="preserve">Estimated power transfer, derived from measurements, such as: </t>
    </r>
    <r>
      <rPr>
        <sz val="11"/>
        <color theme="1"/>
        <rFont val="Calibri"/>
        <family val="2"/>
      </rPr>
      <t xml:space="preserve">τ·ω, F·v, or p·Q  </t>
    </r>
  </si>
  <si>
    <t>firstStagePowerXferStdDev1</t>
  </si>
  <si>
    <t>finalStagePowerXferStdDev1</t>
  </si>
  <si>
    <t>Power at Intermediate Stage of Conversion - PTO 1
(Intermediate Stage 2, if applicable)
(W)</t>
  </si>
  <si>
    <t>Power at Intermediate Stage of Conversion - PTO 1
(Intermediate Stage 1, if applicable)
(W)</t>
  </si>
  <si>
    <t xml:space="preserve">Power at First Stage of Conversion - PTO 2
(Wave Power Input to Device)
(W) </t>
  </si>
  <si>
    <t>Power at Intermediate Stage of Conversion - PTO 2
(Intermediate Stage 1, if applicable)
(W)</t>
  </si>
  <si>
    <t>Power at Intermediate Stage of Conversion - PTO 2
(Intermediate Stage 2, if applicable)
(W)</t>
  </si>
  <si>
    <t>Power at Final Stage of Conversion - PTO 2 
(Power Input to Generator)  
(W)</t>
  </si>
  <si>
    <t>firstStagePowerXferStdDev2</t>
  </si>
  <si>
    <t>finalStagePowerXferStdDev2</t>
  </si>
  <si>
    <t>Array Device Identifier
(Integer, if applicable)</t>
  </si>
  <si>
    <t>arrayDeviceID</t>
  </si>
  <si>
    <t>testFacilityName</t>
  </si>
  <si>
    <t>testTankName</t>
  </si>
  <si>
    <t>Scale PTO Setting Description 
(text)</t>
  </si>
  <si>
    <t>Number of PTO chains in the WEC. A PTO chain is a sequential elements from the absorbing element to the generator</t>
  </si>
  <si>
    <t>Wave Height (if Regular Waves) / Significant Wave Height (if Irregular Waves)
(m)</t>
  </si>
  <si>
    <t>Directional Spreading Method
(text)</t>
  </si>
  <si>
    <t>As per IEC/TS 62600-101, Section 7.5</t>
  </si>
  <si>
    <t>Type of Wavemaker, one of the values defined on the Field Values tab</t>
  </si>
  <si>
    <t>Type of Wavemaker</t>
  </si>
  <si>
    <t>Single Piston Paddle - linear</t>
  </si>
  <si>
    <t>Multiple Piston Paddles - linear</t>
  </si>
  <si>
    <t>Single Piston Paddle - complex</t>
  </si>
  <si>
    <t>Multiple Piston Paddles - complex</t>
  </si>
  <si>
    <t>Paddle rotates about a pin, typically at the bottom</t>
  </si>
  <si>
    <t>Paddle can translate and rotate</t>
  </si>
  <si>
    <t xml:space="preserve">Single Chamber Pneumatic </t>
  </si>
  <si>
    <t xml:space="preserve">Multiple Chamber Pneumatic </t>
  </si>
  <si>
    <t>Single Hinge Paddle</t>
  </si>
  <si>
    <t>Multiple Hinge Paddles</t>
  </si>
  <si>
    <t>Paddle only translates  forward and backward, but does not rotate</t>
  </si>
  <si>
    <t>wavemakerType</t>
  </si>
  <si>
    <t>Number of Wavemaker Banks
(integer)</t>
  </si>
  <si>
    <t>numberWavemakerBanks</t>
  </si>
  <si>
    <t>tankDirection</t>
  </si>
  <si>
    <t>The range of wave directions that can be produced by the tank, for unidirectional wavemakers, enter 0.0° to 0.0°</t>
  </si>
  <si>
    <t>Wavemaker Type
(text)</t>
  </si>
  <si>
    <t>Wind</t>
  </si>
  <si>
    <t>Ice</t>
  </si>
  <si>
    <t>Current</t>
  </si>
  <si>
    <t>otherTankCapablities</t>
  </si>
  <si>
    <t>otherTankCapablitiesUsed</t>
  </si>
  <si>
    <t>Wave Absorption
(text)</t>
  </si>
  <si>
    <t>One of Active or Passive</t>
  </si>
  <si>
    <t>waveAbsorption</t>
  </si>
  <si>
    <t>Slope of bottom near WEC</t>
  </si>
  <si>
    <t>bottomSlope</t>
  </si>
  <si>
    <t>Bottom Slope
(xx.x°)</t>
  </si>
  <si>
    <t>Bottom Type
(text)</t>
  </si>
  <si>
    <t>One of hard or sediment</t>
  </si>
  <si>
    <r>
      <t>Tank Directional Capabilities
(xx.x</t>
    </r>
    <r>
      <rPr>
        <sz val="11"/>
        <color theme="1"/>
        <rFont val="Calibri"/>
        <family val="2"/>
      </rPr>
      <t xml:space="preserve">° to xx.x°) </t>
    </r>
  </si>
  <si>
    <t>Other Tank Capabilities
(text, list)</t>
  </si>
  <si>
    <t>Other Tank Capabilities Used
(text, list)</t>
  </si>
  <si>
    <t>Other capabilities, one of the values defined on the Field Values tab</t>
  </si>
  <si>
    <t>Other capabilities used in the test, one of the values defined on the Field Values tab - only list capabilities used</t>
  </si>
  <si>
    <t>bottomType</t>
  </si>
  <si>
    <r>
      <t xml:space="preserve">For runs with stationary environmental and stationary control conditions:
      1) for a single device test, please provide one entry (one row) for each test that is run during the testing campaign.
      2) for an array test, please provide one entry (one row) for each device and repeat these number of rows for each test that is run during the testing campaign. Only fill in the timestamp, Test Overview and Test Environment for the first row of each test
For runs with multiple environmental conditions and/or multiple control settings, as possible, please provide a separate entry (line) for each section of the test with stationary conditions - e.g. enter them as separate tests.
For multidirectional waves: for tests with multidirectional waves, add an additional line for each additional wave and leave all column entries blank for the additional rows, except for the wave parameters. For array tests, only do this for the first row of each test
Please exclude start-up transients for the analysis used in the data presented in this content model.
</t>
    </r>
    <r>
      <rPr>
        <b/>
        <sz val="11"/>
        <color theme="1"/>
        <rFont val="Calibri"/>
        <family val="2"/>
        <scheme val="minor"/>
      </rPr>
      <t>Required Accompanying Files to be uploaded to the DOE MHKDR</t>
    </r>
    <r>
      <rPr>
        <sz val="11"/>
        <color theme="1"/>
        <rFont val="Calibri"/>
        <family val="2"/>
        <scheme val="minor"/>
      </rPr>
      <t xml:space="preserve">
      1) Please upload all data files (raw and processed measurement) to the MHKDR and record the relevant filenames that correspond to the data presented in each row in the column titled Test Data File. Please only submit data in ASCII csv, MATLAB, TDMS, or excel file formats. Please do not submit binary formats without the required reader.
IEC/TS 62600-100 refers to IEC Technical Specification IEC/TS 62600-100, Marine energy – Wave, tidal and other water current converts- Part 100: Electricity producing wave energy converts – Power performance assessment, Edition 1.0 2012 - 08.  https://webstore.iec.ch/publication/7241&amp;preview=1 
IEC/TS 62600-101 refers to IEC Technical Specification IEC/TS 62600-101, Marine energy - Wave, tidal and other water current converters - Part 101: Wave energy resource assessment and characterization, Edition 1.0 2015 - 06.  https://webstore.iec.ch/publication/22593
ISO-8601 refers to the ISO date and time format standard, http://www.iso.org/iso/home/standards/iso8601.htm
NDBC Technical Document 96-01 refers to the NDBC Technical Document 96-01, Nondirectional and Directional Wave Data Analysis Procedures (http://www.ndbc.noaa.gov/wavemeas.pdf)
Std deviation should be expressed in the same units as the associated value</t>
    </r>
  </si>
  <si>
    <t>This is the time after the basin has reached a steady state and after which, the data are used for analysis
Y-M-DTHH:MM:SS+000</t>
  </si>
  <si>
    <t>Other Tank Capabilities</t>
  </si>
  <si>
    <t>Type of Wave</t>
  </si>
  <si>
    <t>monochromatic head-on</t>
  </si>
  <si>
    <t>monochromatic off-head</t>
  </si>
  <si>
    <t>bichromatic head-on</t>
  </si>
  <si>
    <t>bichromatic varying heads</t>
  </si>
  <si>
    <t>polychromatic long-crested head-on</t>
  </si>
  <si>
    <t>polychromatic long-crested off head</t>
  </si>
  <si>
    <t>polychromatic short crested head-on</t>
  </si>
  <si>
    <t>polychromatic short crested off-head</t>
  </si>
  <si>
    <t>bimodal polychromatic long-crested</t>
  </si>
  <si>
    <t>bimodal polychromatic short-crested</t>
  </si>
  <si>
    <t>Performance</t>
  </si>
  <si>
    <t>WEC Type/Classification (Based on EMEC definitions, http://www.emec.org.uk/marine-energy/wave-devices/ and International Energy Agencies implementing agreement on Ocean Energy Systems (IEA-OES))</t>
  </si>
  <si>
    <t xml:space="preserve">An attenuator is a floating device which operates parallel to the wave direction and effectively rides the waves. Passing waves cause movements along the length of the device. Energy is extracted from this motion.  These types of devices are typically long multi-segment structures. The device motion follows the motion of the waves. </t>
  </si>
  <si>
    <t>Hydraulic without accumulator</t>
  </si>
  <si>
    <t>Hydraulic with accumulator</t>
  </si>
  <si>
    <t>All types of gear boxes</t>
  </si>
  <si>
    <t>Loads - Normal Operation</t>
  </si>
  <si>
    <t>Loads - Ultimate</t>
  </si>
  <si>
    <t>Measure the WEC motion response - seakeeping</t>
  </si>
  <si>
    <t>Primary Motion that affects energy generation
choose one of surge, sway, heave (m), roll, pitch, yaw (deg)</t>
  </si>
  <si>
    <t>WEC Status
(text)</t>
  </si>
  <si>
    <t>PTO Mode
(text)</t>
  </si>
  <si>
    <t>WEC Controller
(test, list)</t>
  </si>
  <si>
    <t>WEC Controller - one or more of the values defined on the Field Values tab.</t>
  </si>
  <si>
    <t>Control Objective
(text)</t>
  </si>
  <si>
    <t xml:space="preserve">Rate of Controller
(Hz)
</t>
  </si>
  <si>
    <t>One or more of the values defined on the Field Values tab.</t>
  </si>
  <si>
    <t>controlObjective</t>
  </si>
  <si>
    <t>controlForeknowledge</t>
  </si>
  <si>
    <t>controlerRate</t>
  </si>
  <si>
    <t>One of Amplitude of motion, phase of motion, both amplitude and phase, or other</t>
  </si>
  <si>
    <t>The rate at which the control parameters (damping, spring, etc.) are updated</t>
  </si>
  <si>
    <t>Wave Controller Foreknowledge
(text)</t>
  </si>
  <si>
    <t>Primary Motion that affects energy generation, if applicable
choose one of surge, sway, heave (m), roll, pitch, yaw (deg), but must be different than in columns AF-AJ</t>
  </si>
  <si>
    <t>PTO Load (dynamic side of power) - PTO 1</t>
  </si>
  <si>
    <t>PTO Load (dynamic side of power) - PTO 2</t>
  </si>
  <si>
    <t>One of surge, sway, heave, roll, pitch, yaw</t>
  </si>
  <si>
    <t>Tow in/out</t>
  </si>
  <si>
    <t>Installation</t>
  </si>
  <si>
    <t>Measure the and response in survival conditions</t>
  </si>
  <si>
    <t>Wave Foreknowledge</t>
  </si>
  <si>
    <t>Spectral</t>
  </si>
  <si>
    <t>Spectral methods assume stationarity in the sea state on the time scale of minutes</t>
  </si>
  <si>
    <t>Estimators</t>
  </si>
  <si>
    <t>Estimators produce limited duration wave foreknowledge with a lower fidelity</t>
  </si>
  <si>
    <t>Deterministic</t>
  </si>
  <si>
    <t>Deterministic foreknowledge identifies the wave height as a function of time at a particular location (i.e. wave-­‐by-­‐wave prediction with correct phasing)</t>
  </si>
  <si>
    <t>Shutdown - not generating</t>
  </si>
  <si>
    <t>Shutdown - safe mode</t>
  </si>
  <si>
    <t>Mode not covered above</t>
  </si>
  <si>
    <t>WEC is not operating and is not in a safe mode</t>
  </si>
  <si>
    <t>WEC is not operating and is in a safe mode</t>
  </si>
  <si>
    <t>WEC Type
(text)</t>
  </si>
  <si>
    <t>Technology Readiness Level
(integer)</t>
  </si>
  <si>
    <t>Technology Performance Level
(integer)</t>
  </si>
  <si>
    <t>Self assessed technology readiness level based on DOE classification (1-9)</t>
  </si>
  <si>
    <t>deviceType</t>
  </si>
  <si>
    <t>technologyReadinessLevel</t>
  </si>
  <si>
    <t>technologyPerformanceLevel</t>
  </si>
  <si>
    <t>Type of WEC classification, one of the values defined on the Field Values tab</t>
  </si>
  <si>
    <r>
      <t xml:space="preserve">Please provide a new row for each unique test setup (e.g. where the device is moved to a new location or where the array configuration is changed, NOT when the device configuration is changed - this is handled in the characteristic tab). 
</t>
    </r>
    <r>
      <rPr>
        <b/>
        <sz val="11"/>
        <color theme="1"/>
        <rFont val="Calibri"/>
        <family val="2"/>
        <scheme val="minor"/>
      </rPr>
      <t>Required Accompanying Files to be uploaded to the DOE MHKDR</t>
    </r>
    <r>
      <rPr>
        <sz val="11"/>
        <color theme="1"/>
        <rFont val="Calibri"/>
        <family val="2"/>
        <scheme val="minor"/>
      </rPr>
      <t xml:space="preserve">
      1) For each test site configuration, please provide the  CAD drawings of the test site layout, including dimensional locations of where the device(s) and instruments are located, all test planning documents, and all test reports.
      2) Please mention the Tank Configuration id in the metadata for any files uploaded to the MHKDR with this submission that reference this configuration.</t>
    </r>
  </si>
  <si>
    <r>
      <t xml:space="preserve">For each unique device configuration (where any device dimension or characteristic changes by more than 5%), please provide a new row of data. 
</t>
    </r>
    <r>
      <rPr>
        <b/>
        <sz val="11"/>
        <color theme="1"/>
        <rFont val="Calibri"/>
        <family val="2"/>
        <scheme val="minor"/>
      </rPr>
      <t xml:space="preserve">Required Accompanying Files to be uploaded to the DOE MHKDR
 </t>
    </r>
    <r>
      <rPr>
        <sz val="11"/>
        <color theme="1"/>
        <rFont val="Calibri"/>
        <family val="2"/>
        <scheme val="minor"/>
      </rPr>
      <t xml:space="preserve">     1) Test Plan(s) and Test Report(s)
      2) For each device configuration, please provide the following CAD drawings that use a STEP format for solid models and use a pdf format for 2D line drawings: a) three orthogonal views of the device and at least one isometric view, b) an exploded assembly drawing, c) mooring/foundation drawings and d) system drawings showing the device installed in the configuration under test. The drawings should be sufficiently labeled to define the major dimensions of all major components, locations of the center of masses and inertias, coordinate frames used for the data, locations of sensors relative coordinate frames, relative distances between bodies, etc. If a mooring system is used, please include descriptions of each time of line and chain used in the mooring, along with mooring component lengths, locations of connections to the WEC and to the seafloor (tank floor).   Please include the appropriate device configuration ID in the metadata for any files submitted that reference one of the device configurations referenced below.
Note: columns are included for 3 bodies, please insert additional columns for additional bodies, but please keep the same formats.
</t>
    </r>
  </si>
  <si>
    <t>Purpose of test/run
(text, list)</t>
  </si>
  <si>
    <t>primaryMotion1Avg</t>
  </si>
  <si>
    <t>primaryMotion2Avg</t>
  </si>
  <si>
    <t>mooringLoadAvg1</t>
  </si>
  <si>
    <t>mooringLoadAvg2</t>
  </si>
  <si>
    <t>firstStagePowerXferAvg1</t>
  </si>
  <si>
    <t>intStage1PowerXferAvg1</t>
  </si>
  <si>
    <t>intStage1PowerXferStdDev1</t>
  </si>
  <si>
    <t>intStage2PowerXferAvg1</t>
  </si>
  <si>
    <t>intStage2PowerXferStdDev1</t>
  </si>
  <si>
    <t>finalStagePowerXferAvg1</t>
  </si>
  <si>
    <t>firstStagePowerXferAvg2</t>
  </si>
  <si>
    <t>intStage1PowerXferAvg2</t>
  </si>
  <si>
    <t>intStage1PowerXferStdDev2</t>
  </si>
  <si>
    <t>intStage2PowerXferAvg2</t>
  </si>
  <si>
    <t>intStage2PowerXferStdDe2</t>
  </si>
  <si>
    <t>finalStagePowerXferAvg2</t>
  </si>
  <si>
    <t>Data</t>
  </si>
  <si>
    <t>Rick Driscoll, Debbie Brodt-Giles</t>
  </si>
  <si>
    <t>Triton</t>
  </si>
  <si>
    <t>Oscilla Power, Inc.</t>
  </si>
  <si>
    <t>N/A</t>
  </si>
  <si>
    <t>April 1 2016</t>
  </si>
  <si>
    <t>June 30 2018</t>
  </si>
  <si>
    <t>1:30 Prototype</t>
  </si>
  <si>
    <t>Surface Float</t>
  </si>
  <si>
    <t>Reaction Ring</t>
  </si>
  <si>
    <t>Oregon State University</t>
  </si>
  <si>
    <t>Large Wave Flume</t>
  </si>
  <si>
    <t>Passive</t>
  </si>
  <si>
    <t xml:space="preserve">This content model summarizes laboratory testing data for the Triton WEC conducted at 1:30 scale. The WEC was tested in large operational waves and in wave conditions along the 1 in 50 year wave contour at the DoE reference location in Humbolt Bay, CA. The WEC was tested in both its operational and survival configuration. The aims of the dataset are (i) To demonstrate that the survival strategy devised for the Triton WEC improves survivability and reduces loads in extreme wave environments, and (ii) To determine the ultimate design loads for the WEC. </t>
  </si>
  <si>
    <t xml:space="preserve">N/A (Full-scale system). 2018-02-01 (1:30 Prototype). </t>
  </si>
  <si>
    <r>
      <t>0.0</t>
    </r>
    <r>
      <rPr>
        <sz val="11"/>
        <color theme="1"/>
        <rFont val="Calibri"/>
        <family val="2"/>
      </rPr>
      <t xml:space="preserve">° to 0.0° </t>
    </r>
  </si>
  <si>
    <t>Hard</t>
  </si>
  <si>
    <t xml:space="preserve">0.0° </t>
  </si>
  <si>
    <t>Single Device</t>
  </si>
  <si>
    <t>Operational (Floating)</t>
  </si>
  <si>
    <t>Survival (Submerged)</t>
  </si>
  <si>
    <t>Floating - flexible mooring</t>
  </si>
  <si>
    <t>1.18, 2.25, 3.13, 0, 0, 0</t>
  </si>
  <si>
    <t>10.95, 10.95, 17.90, 0, 0, 0</t>
  </si>
  <si>
    <t>2.03, 7.44, 8.27, 0, 0, 0</t>
  </si>
  <si>
    <t>Linear damping coefficient = 0.345 Nm/rad/s (model scale at rotary oil damper)</t>
  </si>
  <si>
    <t>Polychromatic long-crested head-on</t>
  </si>
  <si>
    <t>Bretschneider</t>
  </si>
  <si>
    <r>
      <t>180</t>
    </r>
    <r>
      <rPr>
        <sz val="11"/>
        <color theme="1"/>
        <rFont val="Calibri"/>
        <family val="2"/>
      </rPr>
      <t>°</t>
    </r>
  </si>
  <si>
    <t>Heave</t>
  </si>
  <si>
    <t>Pitch</t>
  </si>
  <si>
    <t>Piich</t>
  </si>
  <si>
    <t>Force</t>
  </si>
  <si>
    <t>2018-03-13 23:03:39.751</t>
  </si>
  <si>
    <t>2018-03-13 23:20:44.164</t>
  </si>
  <si>
    <t>2018-03-13 23:40:37.394</t>
  </si>
  <si>
    <t>2018-03-15 18:22:38.285</t>
  </si>
  <si>
    <t>2018-03-15 18:42:53.252</t>
  </si>
  <si>
    <t>2018-03-15 19:09:13.328</t>
  </si>
  <si>
    <t>2018-03-15 21:13:50.155</t>
  </si>
  <si>
    <t>2018-03-15 22:26:21.529</t>
  </si>
  <si>
    <t>2018-03-15 22:45:48.090</t>
  </si>
  <si>
    <t>2018-03-13 23:04:59.000</t>
  </si>
  <si>
    <t>2018-03-13 23:21:54.000</t>
  </si>
  <si>
    <t>2018-03-13 23:41:42.000</t>
  </si>
  <si>
    <t>2018-03-15 21:15:00.000</t>
  </si>
  <si>
    <t>2018-03-15 22:27:26.000</t>
  </si>
  <si>
    <t>2018-03-15 22:47:03.000</t>
  </si>
  <si>
    <t>2018-03-15 18:23:48.000</t>
  </si>
  <si>
    <t>2018-03-15 18:44:03.000</t>
  </si>
  <si>
    <t>2018-03-15 19:10:13.000</t>
  </si>
  <si>
    <t>(Force is translated so that it is effective at tether)</t>
  </si>
  <si>
    <t>-</t>
  </si>
  <si>
    <t>(Lost motion tracking for last two tests)</t>
  </si>
  <si>
    <t>Test Data File (.txt)</t>
  </si>
  <si>
    <t>WT16-01.mat</t>
  </si>
  <si>
    <t>WT17-01.mat</t>
  </si>
  <si>
    <t>WT18-01.mat</t>
  </si>
  <si>
    <t>WT23-01.mat</t>
  </si>
  <si>
    <t>WT24-01.mat</t>
  </si>
  <si>
    <t>WT25-01.mat</t>
  </si>
  <si>
    <t>WT26-01.mat</t>
  </si>
  <si>
    <t>WT27-02.mat</t>
  </si>
  <si>
    <t>WT28-01.mat</t>
  </si>
  <si>
    <t>Test Data File (.mat)</t>
  </si>
  <si>
    <t>41710.9608_pxi3_analog_off.txt</t>
  </si>
  <si>
    <t>41710.9727_pxi3_analog_off.txt</t>
  </si>
  <si>
    <t>41710.9865_pxi3_analog_off.txt</t>
  </si>
  <si>
    <t>41712.7657_pxi3_analog_off.txt</t>
  </si>
  <si>
    <t>41712.7797_pxi3_analog_off.txt</t>
  </si>
  <si>
    <t>41712.7980_pxi3_analog_off.txt</t>
  </si>
  <si>
    <t>41712.8846_pxi3_analog_off.txt</t>
  </si>
  <si>
    <t>41712.9349_pxi3_analog_off.txt</t>
  </si>
  <si>
    <t>41712.9484_pxi3_analog_off.txt</t>
  </si>
  <si>
    <t>EE0007346</t>
  </si>
  <si>
    <t>DE-FOA-0001310: Next Generation Marine Energy Systems - Durability &amp; Survivability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</si>
</sst>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4" x14ac:knownFonts="1">
    <font>
      <sz val="11"/>
      <color theme="1"/>
      <name val="Calibri"/>
      <family val="2"/>
      <scheme val="minor"/>
    </font>
    <font>
      <sz val="11"/>
      <name val="Calibri"/>
      <family val="2"/>
      <scheme val="minor"/>
    </font>
    <font>
      <sz val="11"/>
      <color theme="1"/>
      <name val="Calibri"/>
      <family val="2"/>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sz val="9.35"/>
      <color theme="1"/>
      <name val="Calibri"/>
      <family val="2"/>
    </font>
    <font>
      <vertAlign val="superscript"/>
      <sz val="11"/>
      <color theme="1"/>
      <name val="Calibri"/>
      <family val="2"/>
      <scheme val="minor"/>
    </font>
    <font>
      <sz val="11"/>
      <color rgb="FFFF0000"/>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s>
  <cellStyleXfs count="3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4" borderId="0" xfId="0" applyFill="1" applyAlignment="1">
      <alignment wrapText="1"/>
    </xf>
    <xf numFmtId="0" fontId="0" fillId="2" borderId="1" xfId="0" applyFont="1" applyFill="1" applyBorder="1" applyAlignment="1">
      <alignment vertical="center" wrapText="1"/>
    </xf>
    <xf numFmtId="0" fontId="0" fillId="0" borderId="1" xfId="0" applyBorder="1"/>
    <xf numFmtId="0" fontId="0" fillId="0" borderId="1" xfId="0" applyBorder="1" applyAlignment="1">
      <alignment vertical="center" wrapText="1"/>
    </xf>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7" xfId="0" applyBorder="1"/>
    <xf numFmtId="0" fontId="5" fillId="0" borderId="8" xfId="0" applyFont="1" applyBorder="1" applyAlignment="1">
      <alignment wrapText="1"/>
    </xf>
    <xf numFmtId="0" fontId="0" fillId="0" borderId="10" xfId="0" applyBorder="1"/>
    <xf numFmtId="0" fontId="0" fillId="0" borderId="10" xfId="0" applyBorder="1" applyAlignment="1">
      <alignment vertical="top"/>
    </xf>
    <xf numFmtId="0" fontId="0" fillId="0" borderId="12" xfId="0" applyBorder="1"/>
    <xf numFmtId="0" fontId="0" fillId="0" borderId="13" xfId="0" applyBorder="1" applyAlignment="1">
      <alignment wrapText="1"/>
    </xf>
    <xf numFmtId="0" fontId="0" fillId="5" borderId="0" xfId="0" applyFill="1"/>
    <xf numFmtId="0" fontId="7" fillId="5" borderId="0" xfId="0" applyFont="1" applyFill="1"/>
    <xf numFmtId="0" fontId="7" fillId="0" borderId="9" xfId="0" applyFont="1" applyBorder="1" applyAlignment="1">
      <alignment wrapText="1"/>
    </xf>
    <xf numFmtId="0" fontId="7" fillId="0" borderId="11" xfId="0" applyFont="1" applyBorder="1" applyAlignment="1">
      <alignment wrapText="1"/>
    </xf>
    <xf numFmtId="0" fontId="7" fillId="0" borderId="11" xfId="0" applyFont="1" applyBorder="1" applyAlignment="1">
      <alignment horizontal="left" vertical="top" wrapText="1"/>
    </xf>
    <xf numFmtId="0" fontId="7" fillId="0" borderId="14" xfId="0" applyFont="1" applyBorder="1" applyAlignment="1">
      <alignment wrapText="1"/>
    </xf>
    <xf numFmtId="0" fontId="0" fillId="0" borderId="15" xfId="0" applyBorder="1"/>
    <xf numFmtId="0" fontId="0" fillId="0" borderId="5" xfId="0" applyBorder="1" applyAlignment="1">
      <alignment wrapText="1"/>
    </xf>
    <xf numFmtId="0" fontId="7" fillId="0" borderId="16" xfId="0" applyFont="1" applyBorder="1" applyAlignment="1">
      <alignment wrapText="1"/>
    </xf>
    <xf numFmtId="0" fontId="7" fillId="5" borderId="0" xfId="0" applyFont="1" applyFill="1" applyAlignment="1">
      <alignment wrapText="1"/>
    </xf>
    <xf numFmtId="0" fontId="0" fillId="5" borderId="0" xfId="0" applyFill="1" applyAlignment="1">
      <alignment wrapText="1"/>
    </xf>
    <xf numFmtId="0" fontId="5" fillId="4" borderId="0" xfId="0" applyFont="1" applyFill="1" applyAlignment="1">
      <alignment wrapText="1"/>
    </xf>
    <xf numFmtId="0" fontId="10" fillId="5" borderId="1" xfId="0" applyFont="1" applyFill="1" applyBorder="1" applyAlignment="1"/>
    <xf numFmtId="0" fontId="10" fillId="0" borderId="0" xfId="0" applyFont="1" applyFill="1" applyAlignment="1"/>
    <xf numFmtId="0" fontId="10" fillId="5" borderId="1" xfId="0" applyFont="1" applyFill="1" applyBorder="1" applyAlignment="1">
      <alignment wrapText="1"/>
    </xf>
    <xf numFmtId="0" fontId="0" fillId="0" borderId="0" xfId="0" applyBorder="1"/>
    <xf numFmtId="0" fontId="0" fillId="0" borderId="0" xfId="0" applyBorder="1" applyAlignment="1">
      <alignment wrapText="1"/>
    </xf>
    <xf numFmtId="0" fontId="0" fillId="0" borderId="0" xfId="0" applyBorder="1" applyAlignment="1">
      <alignment vertical="center" wrapText="1"/>
    </xf>
    <xf numFmtId="0" fontId="0" fillId="0" borderId="17" xfId="0" applyBorder="1"/>
    <xf numFmtId="0" fontId="0" fillId="0" borderId="17" xfId="0" applyBorder="1" applyAlignment="1">
      <alignment vertical="center" wrapText="1"/>
    </xf>
    <xf numFmtId="0" fontId="0" fillId="7" borderId="1" xfId="0" applyFill="1" applyBorder="1" applyAlignment="1">
      <alignment vertical="top" wrapText="1"/>
    </xf>
    <xf numFmtId="0" fontId="1" fillId="7" borderId="1" xfId="0" applyFont="1" applyFill="1" applyBorder="1" applyAlignment="1">
      <alignment vertical="top" wrapText="1"/>
    </xf>
    <xf numFmtId="0" fontId="0" fillId="7" borderId="1" xfId="0" applyFill="1" applyBorder="1" applyAlignment="1">
      <alignment horizontal="left" vertical="top" wrapText="1"/>
    </xf>
    <xf numFmtId="0" fontId="1" fillId="7" borderId="1" xfId="0" applyFont="1" applyFill="1" applyBorder="1" applyAlignment="1">
      <alignment horizontal="left" vertical="top" wrapText="1"/>
    </xf>
    <xf numFmtId="0" fontId="5" fillId="4" borderId="0" xfId="0" applyFont="1" applyFill="1" applyAlignment="1">
      <alignment wrapText="1"/>
    </xf>
    <xf numFmtId="0" fontId="10" fillId="5" borderId="1" xfId="0" applyFont="1" applyFill="1" applyBorder="1" applyAlignment="1">
      <alignment wrapText="1"/>
    </xf>
    <xf numFmtId="0" fontId="0" fillId="8" borderId="1" xfId="0" applyFill="1" applyBorder="1" applyAlignment="1">
      <alignment wrapText="1"/>
    </xf>
    <xf numFmtId="0" fontId="0" fillId="8" borderId="1" xfId="0" applyFill="1" applyBorder="1" applyAlignment="1">
      <alignment wrapText="1"/>
    </xf>
    <xf numFmtId="0" fontId="0" fillId="0" borderId="0" xfId="0" applyAlignment="1">
      <alignment wrapText="1"/>
    </xf>
    <xf numFmtId="0" fontId="0" fillId="4" borderId="0" xfId="0" applyFill="1" applyAlignment="1">
      <alignment wrapText="1"/>
    </xf>
    <xf numFmtId="0" fontId="10" fillId="5" borderId="1" xfId="0" applyFont="1" applyFill="1" applyBorder="1" applyAlignment="1"/>
    <xf numFmtId="0" fontId="0" fillId="2" borderId="2" xfId="0" applyFill="1" applyBorder="1" applyAlignment="1">
      <alignment wrapText="1"/>
    </xf>
    <xf numFmtId="0" fontId="0" fillId="0" borderId="0" xfId="0"/>
    <xf numFmtId="0" fontId="0" fillId="5" borderId="0" xfId="0" applyFill="1" applyAlignment="1">
      <alignment wrapText="1"/>
    </xf>
    <xf numFmtId="0" fontId="0" fillId="0" borderId="0" xfId="0"/>
    <xf numFmtId="0" fontId="0" fillId="5" borderId="0" xfId="0" applyFill="1" applyAlignment="1">
      <alignment wrapText="1"/>
    </xf>
    <xf numFmtId="0" fontId="0" fillId="7" borderId="1" xfId="0" applyFill="1" applyBorder="1" applyAlignment="1">
      <alignment horizontal="left" vertical="top"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wrapText="1"/>
    </xf>
    <xf numFmtId="0" fontId="0" fillId="0" borderId="0" xfId="0"/>
    <xf numFmtId="0" fontId="0" fillId="0" borderId="1" xfId="0" applyBorder="1"/>
    <xf numFmtId="0" fontId="0" fillId="0" borderId="1" xfId="0" applyBorder="1" applyAlignment="1">
      <alignment vertical="center" wrapText="1"/>
    </xf>
    <xf numFmtId="0" fontId="0" fillId="0" borderId="0" xfId="0"/>
    <xf numFmtId="0" fontId="0" fillId="0" borderId="1" xfId="0" applyBorder="1" applyAlignment="1">
      <alignment wrapText="1"/>
    </xf>
    <xf numFmtId="0" fontId="3" fillId="0" borderId="1" xfId="37" applyBorder="1" applyAlignment="1">
      <alignment wrapText="1"/>
    </xf>
    <xf numFmtId="0" fontId="0" fillId="0" borderId="1" xfId="0" applyBorder="1" applyAlignment="1">
      <alignment horizontal="left" vertical="top"/>
    </xf>
    <xf numFmtId="0" fontId="0" fillId="0" borderId="1" xfId="0" applyFill="1" applyBorder="1" applyAlignment="1">
      <alignment wrapText="1"/>
    </xf>
    <xf numFmtId="0" fontId="6" fillId="0" borderId="0" xfId="0" applyFont="1" applyBorder="1" applyAlignment="1">
      <alignment horizontal="left"/>
    </xf>
    <xf numFmtId="0" fontId="0" fillId="2" borderId="6" xfId="0" applyFill="1" applyBorder="1" applyAlignment="1">
      <alignment horizontal="center" vertical="center" wrapText="1"/>
    </xf>
    <xf numFmtId="0" fontId="5" fillId="0" borderId="1" xfId="0" quotePrefix="1" applyFont="1" applyBorder="1" applyAlignment="1">
      <alignment horizontal="left" wrapText="1"/>
    </xf>
    <xf numFmtId="0" fontId="0" fillId="9" borderId="2" xfId="0" applyFill="1" applyBorder="1" applyAlignment="1">
      <alignment wrapText="1"/>
    </xf>
    <xf numFmtId="0" fontId="5" fillId="4" borderId="0" xfId="0" applyFont="1" applyFill="1" applyAlignment="1"/>
    <xf numFmtId="0" fontId="0" fillId="0" borderId="0" xfId="0" applyAlignment="1"/>
    <xf numFmtId="0" fontId="0" fillId="4" borderId="0" xfId="0" applyFill="1" applyAlignment="1">
      <alignment horizontal="left" vertical="top" wrapText="1"/>
    </xf>
    <xf numFmtId="0" fontId="0" fillId="10" borderId="1" xfId="0" applyFill="1" applyBorder="1" applyAlignment="1">
      <alignment wrapText="1"/>
    </xf>
    <xf numFmtId="0" fontId="0" fillId="11" borderId="1" xfId="0" applyFill="1" applyBorder="1" applyAlignment="1">
      <alignment wrapText="1"/>
    </xf>
    <xf numFmtId="0" fontId="0" fillId="0" borderId="0" xfId="0" applyAlignment="1">
      <alignment wrapText="1"/>
    </xf>
    <xf numFmtId="0" fontId="5" fillId="4" borderId="0" xfId="0" applyFont="1" applyFill="1" applyAlignment="1">
      <alignment wrapText="1"/>
    </xf>
    <xf numFmtId="0" fontId="0" fillId="8" borderId="1" xfId="0" applyFill="1" applyBorder="1" applyAlignment="1">
      <alignment wrapText="1"/>
    </xf>
    <xf numFmtId="0" fontId="10" fillId="5" borderId="1" xfId="0" applyFont="1" applyFill="1" applyBorder="1" applyAlignment="1">
      <alignment wrapText="1"/>
    </xf>
    <xf numFmtId="0" fontId="0" fillId="2" borderId="6" xfId="0" applyFill="1" applyBorder="1" applyAlignment="1">
      <alignment horizontal="center" vertical="center" wrapText="1"/>
    </xf>
    <xf numFmtId="0" fontId="0" fillId="4" borderId="0" xfId="0" applyFill="1" applyAlignment="1">
      <alignment vertical="top" wrapText="1"/>
    </xf>
    <xf numFmtId="0" fontId="0" fillId="4" borderId="19" xfId="0" applyFill="1" applyBorder="1" applyAlignment="1">
      <alignment vertical="top" wrapText="1"/>
    </xf>
    <xf numFmtId="0" fontId="13" fillId="3" borderId="2" xfId="0" applyFont="1" applyFill="1" applyBorder="1" applyAlignment="1">
      <alignment wrapText="1"/>
    </xf>
    <xf numFmtId="0" fontId="0" fillId="12" borderId="1" xfId="0" applyFill="1" applyBorder="1" applyAlignment="1">
      <alignment wrapText="1"/>
    </xf>
    <xf numFmtId="0" fontId="5" fillId="0" borderId="0" xfId="0" applyFont="1"/>
    <xf numFmtId="0" fontId="0" fillId="0" borderId="1" xfId="0" applyFill="1" applyBorder="1"/>
    <xf numFmtId="0" fontId="0" fillId="0" borderId="0" xfId="0" applyAlignment="1">
      <alignment vertical="center"/>
    </xf>
    <xf numFmtId="0" fontId="0" fillId="0" borderId="1" xfId="0" applyBorder="1" applyAlignment="1">
      <alignment vertical="center" wrapText="1"/>
    </xf>
    <xf numFmtId="20" fontId="0" fillId="0" borderId="0" xfId="0" applyNumberFormat="1" applyAlignment="1">
      <alignment wrapText="1"/>
    </xf>
    <xf numFmtId="2" fontId="0" fillId="0" borderId="0" xfId="0" applyNumberFormat="1" applyAlignment="1">
      <alignment wrapText="1"/>
    </xf>
    <xf numFmtId="0" fontId="0" fillId="0" borderId="0" xfId="0" applyAlignment="1">
      <alignment horizontal="right" wrapText="1"/>
    </xf>
    <xf numFmtId="0" fontId="0" fillId="0" borderId="20" xfId="0" applyBorder="1" applyAlignment="1">
      <alignment vertical="center" wrapText="1"/>
    </xf>
    <xf numFmtId="164" fontId="0" fillId="0" borderId="0" xfId="0" applyNumberFormat="1" applyAlignment="1">
      <alignment wrapText="1"/>
    </xf>
    <xf numFmtId="165" fontId="0" fillId="0" borderId="0" xfId="0" applyNumberFormat="1" applyAlignment="1">
      <alignment wrapText="1"/>
    </xf>
    <xf numFmtId="0" fontId="0" fillId="0" borderId="0" xfId="0" quotePrefix="1" applyAlignment="1">
      <alignment wrapText="1"/>
    </xf>
    <xf numFmtId="0" fontId="13" fillId="0" borderId="0" xfId="0" applyFont="1" applyAlignment="1">
      <alignment wrapText="1"/>
    </xf>
    <xf numFmtId="0" fontId="0" fillId="6" borderId="2" xfId="0" applyFont="1" applyFill="1" applyBorder="1" applyAlignment="1">
      <alignment horizontal="left" vertical="top" wrapText="1"/>
    </xf>
    <xf numFmtId="0" fontId="0" fillId="6" borderId="3" xfId="0" applyFont="1" applyFill="1" applyBorder="1" applyAlignment="1">
      <alignment horizontal="left" vertical="top" wrapText="1"/>
    </xf>
    <xf numFmtId="0" fontId="0" fillId="6" borderId="4" xfId="0" applyFont="1" applyFill="1" applyBorder="1" applyAlignment="1">
      <alignment horizontal="left" vertical="top" wrapText="1"/>
    </xf>
    <xf numFmtId="0" fontId="0" fillId="6" borderId="1" xfId="0" applyFont="1" applyFill="1" applyBorder="1" applyAlignment="1">
      <alignment horizontal="left" vertical="top" wrapText="1"/>
    </xf>
    <xf numFmtId="0" fontId="9" fillId="0" borderId="0" xfId="0" applyFont="1" applyAlignment="1">
      <alignment horizontal="left" vertical="center"/>
    </xf>
    <xf numFmtId="0" fontId="0" fillId="4" borderId="0" xfId="0" applyFill="1" applyAlignment="1">
      <alignment horizontal="left" vertical="top"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9" borderId="18" xfId="0" applyFill="1" applyBorder="1" applyAlignment="1">
      <alignment horizontal="center" wrapText="1"/>
    </xf>
    <xf numFmtId="0" fontId="0" fillId="9" borderId="19" xfId="0" applyFill="1" applyBorder="1" applyAlignment="1">
      <alignment horizont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8" borderId="4" xfId="0" applyFill="1" applyBorder="1" applyAlignment="1">
      <alignment horizont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10" borderId="2" xfId="0" applyFill="1" applyBorder="1" applyAlignment="1">
      <alignment horizontal="center" wrapText="1"/>
    </xf>
    <xf numFmtId="0" fontId="0" fillId="10" borderId="3" xfId="0" applyFill="1" applyBorder="1" applyAlignment="1">
      <alignment horizontal="center" wrapText="1"/>
    </xf>
    <xf numFmtId="0" fontId="0" fillId="10" borderId="4" xfId="0" applyFill="1" applyBorder="1" applyAlignment="1">
      <alignment horizontal="center" wrapText="1"/>
    </xf>
    <xf numFmtId="0" fontId="0" fillId="12" borderId="2" xfId="0" applyFill="1" applyBorder="1" applyAlignment="1">
      <alignment horizontal="center" wrapText="1"/>
    </xf>
    <xf numFmtId="0" fontId="0" fillId="12" borderId="3" xfId="0" applyFill="1" applyBorder="1" applyAlignment="1">
      <alignment horizontal="center" wrapText="1"/>
    </xf>
    <xf numFmtId="0" fontId="0" fillId="12" borderId="4" xfId="0" applyFill="1" applyBorder="1" applyAlignment="1">
      <alignment horizontal="center" wrapText="1"/>
    </xf>
    <xf numFmtId="0" fontId="0" fillId="4" borderId="0" xfId="0" applyFont="1" applyFill="1" applyAlignment="1">
      <alignment horizontal="left" vertical="top" wrapText="1"/>
    </xf>
    <xf numFmtId="0" fontId="0" fillId="4" borderId="19" xfId="0" applyFont="1" applyFill="1" applyBorder="1" applyAlignment="1">
      <alignment horizontal="left" vertical="top"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2" xfId="0" applyFill="1" applyBorder="1" applyAlignment="1">
      <alignment horizontal="center" wrapText="1"/>
    </xf>
    <xf numFmtId="0" fontId="0" fillId="11" borderId="3" xfId="0" applyFill="1" applyBorder="1" applyAlignment="1">
      <alignment horizontal="center" wrapText="1"/>
    </xf>
    <xf numFmtId="0" fontId="0" fillId="11" borderId="4" xfId="0" applyFill="1" applyBorder="1" applyAlignment="1">
      <alignment horizontal="center" wrapText="1"/>
    </xf>
    <xf numFmtId="0" fontId="0" fillId="10" borderId="5" xfId="0" applyFill="1" applyBorder="1" applyAlignment="1">
      <alignment horizontal="center" vertical="center" wrapText="1"/>
    </xf>
    <xf numFmtId="0" fontId="0" fillId="10" borderId="6"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9" borderId="1" xfId="0" applyFill="1" applyBorder="1" applyAlignment="1">
      <alignment horizont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4" borderId="19" xfId="0" applyFill="1" applyBorder="1" applyAlignment="1">
      <alignment horizontal="left" vertical="top" wrapText="1"/>
    </xf>
    <xf numFmtId="0" fontId="6" fillId="0" borderId="0" xfId="0" applyFont="1" applyAlignment="1">
      <alignment horizontal="left"/>
    </xf>
    <xf numFmtId="0" fontId="6" fillId="0" borderId="0" xfId="0" applyFont="1" applyAlignment="1">
      <alignment horizontal="left" wrapText="1"/>
    </xf>
    <xf numFmtId="0" fontId="8" fillId="0" borderId="0" xfId="0" applyFont="1" applyAlignment="1">
      <alignment horizontal="left" vertical="center"/>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cellStyle name="Normal" xfId="0" builtinId="0"/>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pageSetUpPr fitToPage="1"/>
  </sheetPr>
  <dimension ref="A1:F14"/>
  <sheetViews>
    <sheetView tabSelected="1" workbookViewId="0">
      <selection activeCell="C23" sqref="C23"/>
    </sheetView>
  </sheetViews>
  <sheetFormatPr defaultColWidth="11.42578125" defaultRowHeight="15" x14ac:dyDescent="0.25"/>
  <cols>
    <col min="1" max="1" width="15.42578125" customWidth="1"/>
    <col min="2" max="2" width="39.85546875" customWidth="1"/>
    <col min="3" max="3" width="33" customWidth="1"/>
    <col min="4" max="4" width="27.140625" customWidth="1"/>
    <col min="5" max="5" width="56.140625" customWidth="1"/>
  </cols>
  <sheetData>
    <row r="1" spans="1:6" s="9" customFormat="1" ht="14.1" customHeight="1" x14ac:dyDescent="0.25">
      <c r="A1" s="103" t="s">
        <v>52</v>
      </c>
      <c r="B1" s="103"/>
      <c r="C1" s="103"/>
      <c r="D1" s="103"/>
      <c r="E1" s="103"/>
      <c r="F1" s="103"/>
    </row>
    <row r="2" spans="1:6" s="9" customFormat="1" ht="14.1" customHeight="1" x14ac:dyDescent="0.25">
      <c r="A2" s="103"/>
      <c r="B2" s="103"/>
      <c r="C2" s="103"/>
      <c r="D2" s="103"/>
      <c r="E2" s="103"/>
      <c r="F2" s="103"/>
    </row>
    <row r="3" spans="1:6" s="9" customFormat="1" x14ac:dyDescent="0.25">
      <c r="A3" s="38" t="s">
        <v>84</v>
      </c>
      <c r="B3" s="102" t="s">
        <v>572</v>
      </c>
      <c r="C3" s="102"/>
      <c r="D3" s="102"/>
      <c r="E3" s="40" t="s">
        <v>85</v>
      </c>
      <c r="F3" s="53"/>
    </row>
    <row r="4" spans="1:6" s="9" customFormat="1" x14ac:dyDescent="0.25">
      <c r="A4" s="38" t="s">
        <v>140</v>
      </c>
      <c r="B4" s="102" t="s">
        <v>571</v>
      </c>
      <c r="C4" s="102"/>
      <c r="D4" s="102"/>
      <c r="E4" s="40" t="s">
        <v>86</v>
      </c>
      <c r="F4" s="53"/>
    </row>
    <row r="5" spans="1:6" s="9" customFormat="1" ht="30" x14ac:dyDescent="0.25">
      <c r="A5" s="39" t="s">
        <v>87</v>
      </c>
      <c r="B5" s="102" t="s">
        <v>502</v>
      </c>
      <c r="C5" s="102"/>
      <c r="D5" s="102"/>
      <c r="E5" s="41" t="s">
        <v>141</v>
      </c>
      <c r="F5" s="53"/>
    </row>
    <row r="6" spans="1:6" s="9" customFormat="1" ht="30" x14ac:dyDescent="0.25">
      <c r="A6" s="38" t="s">
        <v>88</v>
      </c>
      <c r="B6" s="102" t="s">
        <v>503</v>
      </c>
      <c r="C6" s="102"/>
      <c r="D6" s="102"/>
      <c r="E6" s="40" t="s">
        <v>89</v>
      </c>
      <c r="F6" s="53"/>
    </row>
    <row r="7" spans="1:6" s="9" customFormat="1" x14ac:dyDescent="0.25">
      <c r="A7" s="38" t="s">
        <v>90</v>
      </c>
      <c r="B7" s="99" t="s">
        <v>499</v>
      </c>
      <c r="C7" s="100"/>
      <c r="D7" s="101"/>
      <c r="E7" s="40" t="s">
        <v>153</v>
      </c>
      <c r="F7" s="53"/>
    </row>
    <row r="8" spans="1:6" s="9" customFormat="1" ht="30" x14ac:dyDescent="0.25">
      <c r="A8" s="38" t="s">
        <v>60</v>
      </c>
      <c r="B8" s="102" t="s">
        <v>500</v>
      </c>
      <c r="C8" s="102"/>
      <c r="D8" s="102"/>
      <c r="E8" s="40" t="s">
        <v>155</v>
      </c>
      <c r="F8" s="28"/>
    </row>
    <row r="9" spans="1:6" s="9" customFormat="1" ht="30" x14ac:dyDescent="0.25">
      <c r="A9" s="38" t="s">
        <v>61</v>
      </c>
      <c r="B9" s="99" t="s">
        <v>499</v>
      </c>
      <c r="C9" s="100"/>
      <c r="D9" s="101"/>
      <c r="E9" s="40" t="s">
        <v>154</v>
      </c>
      <c r="F9" s="28"/>
    </row>
    <row r="10" spans="1:6" s="9" customFormat="1" ht="45" x14ac:dyDescent="0.25">
      <c r="A10" s="38" t="s">
        <v>62</v>
      </c>
      <c r="B10" s="99" t="s">
        <v>511</v>
      </c>
      <c r="C10" s="100"/>
      <c r="D10" s="101"/>
      <c r="E10" s="40" t="s">
        <v>63</v>
      </c>
      <c r="F10" s="28"/>
    </row>
    <row r="11" spans="1:6" s="9" customFormat="1" ht="45" x14ac:dyDescent="0.25">
      <c r="A11" s="38" t="s">
        <v>0</v>
      </c>
      <c r="B11" s="102" t="s">
        <v>504</v>
      </c>
      <c r="C11" s="102"/>
      <c r="D11" s="102"/>
      <c r="E11" s="40" t="s">
        <v>156</v>
      </c>
      <c r="F11" s="28"/>
    </row>
    <row r="12" spans="1:6" s="50" customFormat="1" ht="105.75" customHeight="1" x14ac:dyDescent="0.25">
      <c r="A12" s="54" t="s">
        <v>7</v>
      </c>
      <c r="B12" s="99" t="s">
        <v>510</v>
      </c>
      <c r="C12" s="100"/>
      <c r="D12" s="101"/>
      <c r="E12" s="54" t="s">
        <v>161</v>
      </c>
      <c r="F12" s="51"/>
    </row>
    <row r="13" spans="1:6" ht="15.75" customHeight="1" x14ac:dyDescent="0.25">
      <c r="A13" s="27"/>
      <c r="B13" s="27"/>
      <c r="C13" s="27"/>
      <c r="D13" s="27"/>
      <c r="E13" s="27"/>
      <c r="F13" s="28"/>
    </row>
    <row r="14" spans="1:6" x14ac:dyDescent="0.25">
      <c r="A14" s="27"/>
      <c r="B14" s="27"/>
      <c r="C14" s="27"/>
      <c r="D14" s="27"/>
      <c r="E14" s="27"/>
      <c r="F14" s="27"/>
    </row>
  </sheetData>
  <mergeCells count="11">
    <mergeCell ref="B12:D12"/>
    <mergeCell ref="B11:D11"/>
    <mergeCell ref="A1:F2"/>
    <mergeCell ref="B9:D9"/>
    <mergeCell ref="B10:D10"/>
    <mergeCell ref="B8:D8"/>
    <mergeCell ref="B3:D3"/>
    <mergeCell ref="B4:D4"/>
    <mergeCell ref="B5:D5"/>
    <mergeCell ref="B6:D6"/>
    <mergeCell ref="B7:D7"/>
  </mergeCells>
  <pageMargins left="0.75" right="0.75" top="1" bottom="1" header="0.5" footer="0.5"/>
  <pageSetup paperSize="17"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S13"/>
  <sheetViews>
    <sheetView workbookViewId="0">
      <selection activeCell="B40" sqref="B40"/>
    </sheetView>
  </sheetViews>
  <sheetFormatPr defaultColWidth="8.7109375" defaultRowHeight="15" x14ac:dyDescent="0.25"/>
  <cols>
    <col min="1" max="1" width="31.42578125" style="46" customWidth="1"/>
    <col min="2" max="3" width="31.42578125" style="78" customWidth="1"/>
    <col min="4" max="7" width="22.7109375" style="46" customWidth="1"/>
    <col min="8" max="9" width="22.7109375" style="78" customWidth="1"/>
    <col min="10" max="11" width="22.140625" style="78" customWidth="1"/>
    <col min="12" max="15" width="22.7109375" style="78" customWidth="1"/>
    <col min="16" max="16" width="22.7109375" style="46" customWidth="1"/>
    <col min="17" max="17" width="26.42578125" style="46" customWidth="1"/>
    <col min="18" max="19" width="22.7109375" style="46" customWidth="1"/>
    <col min="20" max="16384" width="8.7109375" style="46"/>
  </cols>
  <sheetData>
    <row r="1" spans="1:19" x14ac:dyDescent="0.25">
      <c r="A1" s="42" t="s">
        <v>7</v>
      </c>
      <c r="B1" s="79"/>
      <c r="C1" s="79"/>
      <c r="D1" s="42"/>
      <c r="E1" s="42"/>
      <c r="F1" s="42"/>
      <c r="G1" s="42"/>
      <c r="H1" s="79"/>
      <c r="I1" s="79"/>
      <c r="J1" s="79"/>
      <c r="K1" s="79"/>
      <c r="L1" s="79"/>
      <c r="M1" s="79"/>
      <c r="N1" s="79"/>
      <c r="O1" s="79"/>
      <c r="P1" s="42"/>
      <c r="Q1" s="47"/>
      <c r="R1" s="47"/>
      <c r="S1" s="47"/>
    </row>
    <row r="2" spans="1:19" ht="15" customHeight="1" x14ac:dyDescent="0.25">
      <c r="A2" s="104" t="s">
        <v>478</v>
      </c>
      <c r="B2" s="104"/>
      <c r="C2" s="104"/>
      <c r="D2" s="104"/>
      <c r="E2" s="104"/>
      <c r="F2" s="104"/>
      <c r="G2" s="104"/>
      <c r="H2" s="104"/>
      <c r="I2" s="104"/>
      <c r="J2" s="104"/>
      <c r="K2" s="104"/>
      <c r="L2" s="104"/>
      <c r="M2" s="104"/>
      <c r="N2" s="104"/>
      <c r="O2" s="104"/>
      <c r="P2" s="104"/>
      <c r="Q2" s="47"/>
      <c r="R2" s="47"/>
      <c r="S2" s="47"/>
    </row>
    <row r="3" spans="1:19" x14ac:dyDescent="0.25">
      <c r="A3" s="104"/>
      <c r="B3" s="104"/>
      <c r="C3" s="104"/>
      <c r="D3" s="104"/>
      <c r="E3" s="104"/>
      <c r="F3" s="104"/>
      <c r="G3" s="104"/>
      <c r="H3" s="104"/>
      <c r="I3" s="104"/>
      <c r="J3" s="104"/>
      <c r="K3" s="104"/>
      <c r="L3" s="104"/>
      <c r="M3" s="104"/>
      <c r="N3" s="104"/>
      <c r="O3" s="104"/>
      <c r="P3" s="104"/>
      <c r="Q3" s="47"/>
      <c r="R3" s="47"/>
      <c r="S3" s="47"/>
    </row>
    <row r="4" spans="1:19" x14ac:dyDescent="0.25">
      <c r="A4" s="104"/>
      <c r="B4" s="104"/>
      <c r="C4" s="104"/>
      <c r="D4" s="104"/>
      <c r="E4" s="104"/>
      <c r="F4" s="104"/>
      <c r="G4" s="104"/>
      <c r="H4" s="104"/>
      <c r="I4" s="104"/>
      <c r="J4" s="104"/>
      <c r="K4" s="104"/>
      <c r="L4" s="104"/>
      <c r="M4" s="104"/>
      <c r="N4" s="104"/>
      <c r="O4" s="104"/>
      <c r="P4" s="104"/>
      <c r="Q4" s="47"/>
      <c r="R4" s="47"/>
      <c r="S4" s="47"/>
    </row>
    <row r="5" spans="1:19" x14ac:dyDescent="0.25">
      <c r="A5" s="104"/>
      <c r="B5" s="104"/>
      <c r="C5" s="104"/>
      <c r="D5" s="104"/>
      <c r="E5" s="104"/>
      <c r="F5" s="104"/>
      <c r="G5" s="104"/>
      <c r="H5" s="104"/>
      <c r="I5" s="104"/>
      <c r="J5" s="104"/>
      <c r="K5" s="104"/>
      <c r="L5" s="104"/>
      <c r="M5" s="104"/>
      <c r="N5" s="104"/>
      <c r="O5" s="104"/>
      <c r="P5" s="104"/>
      <c r="Q5" s="47"/>
      <c r="R5" s="47"/>
      <c r="S5" s="47"/>
    </row>
    <row r="6" spans="1:19" ht="17.100000000000001" customHeight="1" x14ac:dyDescent="0.25">
      <c r="A6" s="104"/>
      <c r="B6" s="104"/>
      <c r="C6" s="104"/>
      <c r="D6" s="104"/>
      <c r="E6" s="104"/>
      <c r="F6" s="104"/>
      <c r="G6" s="104"/>
      <c r="H6" s="104"/>
      <c r="I6" s="104"/>
      <c r="J6" s="104"/>
      <c r="K6" s="104"/>
      <c r="L6" s="104"/>
      <c r="M6" s="104"/>
      <c r="N6" s="104"/>
      <c r="O6" s="104"/>
      <c r="P6" s="104"/>
      <c r="Q6" s="47"/>
      <c r="R6" s="47"/>
      <c r="S6" s="47"/>
    </row>
    <row r="7" spans="1:19" ht="15.95" customHeight="1" x14ac:dyDescent="0.25">
      <c r="A7" s="104"/>
      <c r="B7" s="104"/>
      <c r="C7" s="104"/>
      <c r="D7" s="104"/>
      <c r="E7" s="104"/>
      <c r="F7" s="104"/>
      <c r="G7" s="104"/>
      <c r="H7" s="104"/>
      <c r="I7" s="104"/>
      <c r="J7" s="104"/>
      <c r="K7" s="104"/>
      <c r="L7" s="104"/>
      <c r="M7" s="104"/>
      <c r="N7" s="104"/>
      <c r="O7" s="104"/>
      <c r="P7" s="104"/>
      <c r="Q7" s="47"/>
      <c r="R7" s="47"/>
      <c r="S7" s="47"/>
    </row>
    <row r="8" spans="1:19" ht="14.1" customHeight="1" x14ac:dyDescent="0.25">
      <c r="A8" s="111" t="s">
        <v>265</v>
      </c>
      <c r="B8" s="112"/>
      <c r="C8" s="112"/>
      <c r="D8" s="112"/>
      <c r="E8" s="112"/>
      <c r="F8" s="112"/>
      <c r="G8" s="112"/>
      <c r="H8" s="112"/>
      <c r="I8" s="112"/>
      <c r="J8" s="112"/>
      <c r="K8" s="112"/>
      <c r="L8" s="112"/>
      <c r="M8" s="112"/>
      <c r="N8" s="112"/>
      <c r="O8" s="112"/>
      <c r="P8" s="113"/>
      <c r="Q8" s="107" t="s">
        <v>274</v>
      </c>
      <c r="R8" s="108"/>
      <c r="S8" s="108"/>
    </row>
    <row r="9" spans="1:19" ht="59.25" customHeight="1" x14ac:dyDescent="0.25">
      <c r="A9" s="105" t="s">
        <v>299</v>
      </c>
      <c r="B9" s="105" t="s">
        <v>76</v>
      </c>
      <c r="C9" s="105" t="s">
        <v>78</v>
      </c>
      <c r="D9" s="105" t="s">
        <v>273</v>
      </c>
      <c r="E9" s="105" t="s">
        <v>281</v>
      </c>
      <c r="F9" s="105" t="s">
        <v>271</v>
      </c>
      <c r="G9" s="105" t="s">
        <v>270</v>
      </c>
      <c r="H9" s="105" t="s">
        <v>394</v>
      </c>
      <c r="I9" s="105" t="s">
        <v>390</v>
      </c>
      <c r="J9" s="105" t="s">
        <v>408</v>
      </c>
      <c r="K9" s="105" t="s">
        <v>400</v>
      </c>
      <c r="L9" s="105" t="s">
        <v>409</v>
      </c>
      <c r="M9" s="105" t="s">
        <v>410</v>
      </c>
      <c r="N9" s="105" t="s">
        <v>272</v>
      </c>
      <c r="O9" s="105" t="s">
        <v>406</v>
      </c>
      <c r="P9" s="105" t="s">
        <v>405</v>
      </c>
      <c r="Q9" s="109" t="s">
        <v>275</v>
      </c>
      <c r="R9" s="109" t="s">
        <v>277</v>
      </c>
      <c r="S9" s="109" t="s">
        <v>311</v>
      </c>
    </row>
    <row r="10" spans="1:19" ht="26.1" customHeight="1" x14ac:dyDescent="0.25">
      <c r="A10" s="106"/>
      <c r="B10" s="106"/>
      <c r="C10" s="106"/>
      <c r="D10" s="106"/>
      <c r="E10" s="106"/>
      <c r="F10" s="106"/>
      <c r="G10" s="106"/>
      <c r="H10" s="106"/>
      <c r="I10" s="106"/>
      <c r="J10" s="106"/>
      <c r="K10" s="106"/>
      <c r="L10" s="106"/>
      <c r="M10" s="106"/>
      <c r="N10" s="106"/>
      <c r="O10" s="106"/>
      <c r="P10" s="106"/>
      <c r="Q10" s="110"/>
      <c r="R10" s="110"/>
      <c r="S10" s="110"/>
    </row>
    <row r="11" spans="1:19" ht="90" x14ac:dyDescent="0.25">
      <c r="A11" s="45" t="s">
        <v>315</v>
      </c>
      <c r="B11" s="80" t="s">
        <v>77</v>
      </c>
      <c r="C11" s="80" t="s">
        <v>79</v>
      </c>
      <c r="D11" s="45" t="s">
        <v>80</v>
      </c>
      <c r="E11" s="45" t="s">
        <v>81</v>
      </c>
      <c r="F11" s="45" t="s">
        <v>82</v>
      </c>
      <c r="G11" s="45" t="s">
        <v>83</v>
      </c>
      <c r="H11" s="80" t="s">
        <v>376</v>
      </c>
      <c r="I11" s="80"/>
      <c r="J11" s="80" t="s">
        <v>393</v>
      </c>
      <c r="K11" s="80" t="s">
        <v>401</v>
      </c>
      <c r="L11" s="80" t="s">
        <v>411</v>
      </c>
      <c r="M11" s="80" t="s">
        <v>412</v>
      </c>
      <c r="N11" s="80" t="s">
        <v>280</v>
      </c>
      <c r="O11" s="80" t="s">
        <v>407</v>
      </c>
      <c r="P11" s="45" t="s">
        <v>403</v>
      </c>
      <c r="Q11" s="72" t="s">
        <v>276</v>
      </c>
      <c r="R11" s="72"/>
      <c r="S11" s="72" t="s">
        <v>136</v>
      </c>
    </row>
    <row r="12" spans="1:19" s="31" customFormat="1" ht="12" customHeight="1" x14ac:dyDescent="0.2">
      <c r="A12" s="48" t="s">
        <v>302</v>
      </c>
      <c r="B12" s="48" t="s">
        <v>369</v>
      </c>
      <c r="C12" s="48" t="s">
        <v>370</v>
      </c>
      <c r="D12" s="48" t="s">
        <v>266</v>
      </c>
      <c r="E12" s="43" t="s">
        <v>267</v>
      </c>
      <c r="F12" s="43" t="s">
        <v>268</v>
      </c>
      <c r="G12" s="43" t="s">
        <v>269</v>
      </c>
      <c r="H12" s="81" t="s">
        <v>389</v>
      </c>
      <c r="I12" s="81" t="s">
        <v>391</v>
      </c>
      <c r="J12" s="81" t="s">
        <v>392</v>
      </c>
      <c r="K12" s="81" t="s">
        <v>402</v>
      </c>
      <c r="L12" s="81" t="s">
        <v>398</v>
      </c>
      <c r="M12" s="81" t="s">
        <v>399</v>
      </c>
      <c r="N12" s="81" t="s">
        <v>300</v>
      </c>
      <c r="O12" s="81" t="s">
        <v>413</v>
      </c>
      <c r="P12" s="43" t="s">
        <v>404</v>
      </c>
      <c r="Q12" s="48" t="s">
        <v>278</v>
      </c>
      <c r="R12" s="48" t="s">
        <v>279</v>
      </c>
      <c r="S12" s="48" t="s">
        <v>148</v>
      </c>
    </row>
    <row r="13" spans="1:19" ht="30" x14ac:dyDescent="0.25">
      <c r="A13" s="46">
        <v>1</v>
      </c>
      <c r="B13" s="78" t="s">
        <v>507</v>
      </c>
      <c r="C13" s="78" t="s">
        <v>508</v>
      </c>
      <c r="D13" s="46" t="s">
        <v>172</v>
      </c>
      <c r="E13" s="46" t="s">
        <v>122</v>
      </c>
      <c r="F13" s="46">
        <v>39.700000000000003</v>
      </c>
      <c r="G13" s="46">
        <v>3.7</v>
      </c>
      <c r="H13" s="78" t="s">
        <v>378</v>
      </c>
      <c r="I13" s="78">
        <v>1</v>
      </c>
      <c r="J13" s="78" t="s">
        <v>512</v>
      </c>
      <c r="K13" s="78" t="s">
        <v>509</v>
      </c>
      <c r="L13" s="78" t="s">
        <v>501</v>
      </c>
      <c r="M13" s="78" t="s">
        <v>501</v>
      </c>
      <c r="N13" s="78">
        <v>2.7</v>
      </c>
      <c r="O13" s="78" t="s">
        <v>513</v>
      </c>
      <c r="P13" s="46" t="s">
        <v>514</v>
      </c>
      <c r="Q13" s="46" t="s">
        <v>515</v>
      </c>
      <c r="R13" s="46">
        <v>1</v>
      </c>
      <c r="S13" s="46" t="s">
        <v>501</v>
      </c>
    </row>
  </sheetData>
  <mergeCells count="22">
    <mergeCell ref="H9:H10"/>
    <mergeCell ref="I9:I10"/>
    <mergeCell ref="J9:J10"/>
    <mergeCell ref="L9:L10"/>
    <mergeCell ref="M9:M10"/>
    <mergeCell ref="K9:K10"/>
    <mergeCell ref="A2:P7"/>
    <mergeCell ref="A9:A10"/>
    <mergeCell ref="D9:D10"/>
    <mergeCell ref="P9:P10"/>
    <mergeCell ref="Q8:S8"/>
    <mergeCell ref="S9:S10"/>
    <mergeCell ref="A8:P8"/>
    <mergeCell ref="Q9:Q10"/>
    <mergeCell ref="R9:R10"/>
    <mergeCell ref="B9:B10"/>
    <mergeCell ref="C9:C10"/>
    <mergeCell ref="G9:G10"/>
    <mergeCell ref="F9:F10"/>
    <mergeCell ref="E9:E10"/>
    <mergeCell ref="N9:N10"/>
    <mergeCell ref="O9:O10"/>
  </mergeCells>
  <pageMargins left="0.7" right="0.7" top="0.75" bottom="0.75" header="0.3" footer="0.3"/>
  <pageSetup paperSize="17" fitToWidth="2"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V14"/>
  <sheetViews>
    <sheetView topLeftCell="I1" zoomScale="96" zoomScaleNormal="96" zoomScalePageLayoutView="96" workbookViewId="0">
      <selection activeCell="K15" sqref="K15"/>
    </sheetView>
  </sheetViews>
  <sheetFormatPr defaultColWidth="8.85546875" defaultRowHeight="15" x14ac:dyDescent="0.25"/>
  <cols>
    <col min="1" max="1" width="30.85546875" style="74" customWidth="1"/>
    <col min="2" max="2" width="27.42578125" style="46" customWidth="1"/>
    <col min="3" max="5" width="31.42578125" style="78" customWidth="1"/>
    <col min="6" max="8" width="31.42578125" style="46" customWidth="1"/>
    <col min="9" max="9" width="31.42578125" style="78" customWidth="1"/>
    <col min="10" max="10" width="31.42578125" style="46" customWidth="1"/>
    <col min="11" max="11" width="31.42578125" style="78" customWidth="1"/>
    <col min="12" max="13" width="22.7109375" style="46" customWidth="1"/>
    <col min="14" max="14" width="28.5703125" style="46" customWidth="1"/>
    <col min="15" max="15" width="22.7109375" style="78" customWidth="1"/>
    <col min="16" max="20" width="22.7109375" style="46" customWidth="1"/>
    <col min="21" max="21" width="22.7109375" customWidth="1"/>
    <col min="22" max="22" width="24.28515625" customWidth="1"/>
  </cols>
  <sheetData>
    <row r="1" spans="1:22" x14ac:dyDescent="0.25">
      <c r="A1" s="73" t="s">
        <v>7</v>
      </c>
      <c r="B1" s="42"/>
      <c r="C1" s="79"/>
      <c r="D1" s="79"/>
      <c r="E1" s="79"/>
      <c r="F1" s="42"/>
      <c r="G1" s="42"/>
      <c r="H1" s="42"/>
      <c r="I1" s="79"/>
      <c r="J1" s="42"/>
      <c r="K1" s="79"/>
      <c r="L1" s="47"/>
      <c r="M1" s="47"/>
      <c r="N1" s="47"/>
      <c r="O1" s="47"/>
      <c r="P1" s="47"/>
      <c r="Q1" s="47"/>
      <c r="R1" s="47"/>
      <c r="S1" s="47"/>
      <c r="T1" s="47"/>
    </row>
    <row r="2" spans="1:22" ht="14.45" customHeight="1" x14ac:dyDescent="0.25">
      <c r="A2" s="124" t="s">
        <v>479</v>
      </c>
      <c r="B2" s="124"/>
      <c r="C2" s="124"/>
      <c r="D2" s="124"/>
      <c r="E2" s="124"/>
      <c r="F2" s="124"/>
      <c r="G2" s="124"/>
      <c r="H2" s="124"/>
      <c r="I2" s="124"/>
      <c r="J2" s="83"/>
      <c r="K2" s="83"/>
      <c r="L2" s="83"/>
      <c r="M2" s="83"/>
      <c r="N2" s="83"/>
      <c r="O2" s="83"/>
      <c r="P2" s="83"/>
      <c r="Q2" s="83"/>
      <c r="R2" s="83"/>
      <c r="S2" s="83"/>
      <c r="T2" s="83"/>
      <c r="U2" s="83"/>
      <c r="V2" s="83"/>
    </row>
    <row r="3" spans="1:22" x14ac:dyDescent="0.25">
      <c r="A3" s="124"/>
      <c r="B3" s="124"/>
      <c r="C3" s="124"/>
      <c r="D3" s="124"/>
      <c r="E3" s="124"/>
      <c r="F3" s="124"/>
      <c r="G3" s="124"/>
      <c r="H3" s="124"/>
      <c r="I3" s="124"/>
      <c r="J3" s="83"/>
      <c r="K3" s="83"/>
      <c r="L3" s="83"/>
      <c r="M3" s="83"/>
      <c r="N3" s="83"/>
      <c r="O3" s="83"/>
      <c r="P3" s="83"/>
      <c r="Q3" s="83"/>
      <c r="R3" s="83"/>
      <c r="S3" s="83"/>
      <c r="T3" s="83"/>
      <c r="U3" s="83"/>
      <c r="V3" s="83"/>
    </row>
    <row r="4" spans="1:22" x14ac:dyDescent="0.25">
      <c r="A4" s="124"/>
      <c r="B4" s="124"/>
      <c r="C4" s="124"/>
      <c r="D4" s="124"/>
      <c r="E4" s="124"/>
      <c r="F4" s="124"/>
      <c r="G4" s="124"/>
      <c r="H4" s="124"/>
      <c r="I4" s="124"/>
      <c r="J4" s="83"/>
      <c r="K4" s="83"/>
      <c r="L4" s="83"/>
      <c r="M4" s="83"/>
      <c r="N4" s="83"/>
      <c r="O4" s="83"/>
      <c r="P4" s="83"/>
      <c r="Q4" s="83"/>
      <c r="R4" s="83"/>
      <c r="S4" s="83"/>
      <c r="T4" s="83"/>
      <c r="U4" s="83"/>
      <c r="V4" s="83"/>
    </row>
    <row r="5" spans="1:22" x14ac:dyDescent="0.25">
      <c r="A5" s="124"/>
      <c r="B5" s="124"/>
      <c r="C5" s="124"/>
      <c r="D5" s="124"/>
      <c r="E5" s="124"/>
      <c r="F5" s="124"/>
      <c r="G5" s="124"/>
      <c r="H5" s="124"/>
      <c r="I5" s="124"/>
      <c r="J5" s="83"/>
      <c r="K5" s="83"/>
      <c r="L5" s="83"/>
      <c r="M5" s="83"/>
      <c r="N5" s="83"/>
      <c r="O5" s="83"/>
      <c r="P5" s="83"/>
      <c r="Q5" s="83"/>
      <c r="R5" s="83"/>
      <c r="S5" s="83"/>
      <c r="T5" s="83"/>
      <c r="U5" s="83"/>
      <c r="V5" s="83"/>
    </row>
    <row r="6" spans="1:22" x14ac:dyDescent="0.25">
      <c r="A6" s="124"/>
      <c r="B6" s="124"/>
      <c r="C6" s="124"/>
      <c r="D6" s="124"/>
      <c r="E6" s="124"/>
      <c r="F6" s="124"/>
      <c r="G6" s="124"/>
      <c r="H6" s="124"/>
      <c r="I6" s="124"/>
      <c r="J6" s="83"/>
      <c r="K6" s="83"/>
      <c r="L6" s="83"/>
      <c r="M6" s="83"/>
      <c r="N6" s="83"/>
      <c r="O6" s="83"/>
      <c r="P6" s="83"/>
      <c r="Q6" s="83"/>
      <c r="R6" s="83"/>
      <c r="S6" s="83"/>
      <c r="T6" s="83"/>
      <c r="U6" s="83"/>
      <c r="V6" s="83"/>
    </row>
    <row r="7" spans="1:22" ht="48.95" customHeight="1" x14ac:dyDescent="0.25">
      <c r="A7" s="125"/>
      <c r="B7" s="125"/>
      <c r="C7" s="125"/>
      <c r="D7" s="125"/>
      <c r="E7" s="125"/>
      <c r="F7" s="125"/>
      <c r="G7" s="125"/>
      <c r="H7" s="125"/>
      <c r="I7" s="125"/>
      <c r="J7" s="84"/>
      <c r="K7" s="84"/>
      <c r="L7" s="84"/>
      <c r="M7" s="84"/>
      <c r="N7" s="84"/>
      <c r="O7" s="84"/>
      <c r="P7" s="84"/>
      <c r="Q7" s="84"/>
      <c r="R7" s="84"/>
      <c r="S7" s="84"/>
      <c r="T7" s="83"/>
      <c r="U7" s="83"/>
      <c r="V7" s="83"/>
    </row>
    <row r="8" spans="1:22" ht="15" customHeight="1" x14ac:dyDescent="0.25">
      <c r="A8" s="121" t="s">
        <v>232</v>
      </c>
      <c r="B8" s="122"/>
      <c r="C8" s="122"/>
      <c r="D8" s="122"/>
      <c r="E8" s="122"/>
      <c r="F8" s="122"/>
      <c r="G8" s="122"/>
      <c r="H8" s="122"/>
      <c r="I8" s="122"/>
      <c r="J8" s="122"/>
      <c r="K8" s="123"/>
      <c r="L8" s="135" t="s">
        <v>237</v>
      </c>
      <c r="M8" s="136"/>
      <c r="N8" s="136"/>
      <c r="O8" s="136"/>
      <c r="P8" s="137"/>
      <c r="Q8" s="118" t="s">
        <v>245</v>
      </c>
      <c r="R8" s="119"/>
      <c r="S8" s="120"/>
      <c r="T8" s="128" t="s">
        <v>314</v>
      </c>
      <c r="U8" s="129"/>
      <c r="V8" s="130"/>
    </row>
    <row r="9" spans="1:22" ht="15" customHeight="1" x14ac:dyDescent="0.25">
      <c r="A9" s="116" t="s">
        <v>317</v>
      </c>
      <c r="B9" s="116" t="s">
        <v>240</v>
      </c>
      <c r="C9" s="116" t="s">
        <v>470</v>
      </c>
      <c r="D9" s="116" t="s">
        <v>471</v>
      </c>
      <c r="E9" s="116" t="s">
        <v>472</v>
      </c>
      <c r="F9" s="116" t="s">
        <v>286</v>
      </c>
      <c r="G9" s="116" t="s">
        <v>284</v>
      </c>
      <c r="H9" s="116" t="s">
        <v>305</v>
      </c>
      <c r="I9" s="116" t="s">
        <v>285</v>
      </c>
      <c r="J9" s="116" t="s">
        <v>282</v>
      </c>
      <c r="K9" s="116" t="s">
        <v>334</v>
      </c>
      <c r="L9" s="114" t="s">
        <v>233</v>
      </c>
      <c r="M9" s="114" t="s">
        <v>287</v>
      </c>
      <c r="N9" s="114" t="s">
        <v>371</v>
      </c>
      <c r="O9" s="114" t="s">
        <v>337</v>
      </c>
      <c r="P9" s="133" t="s">
        <v>236</v>
      </c>
      <c r="Q9" s="131" t="s">
        <v>238</v>
      </c>
      <c r="R9" s="131" t="s">
        <v>242</v>
      </c>
      <c r="S9" s="131" t="s">
        <v>313</v>
      </c>
      <c r="T9" s="126" t="s">
        <v>238</v>
      </c>
      <c r="U9" s="126" t="s">
        <v>242</v>
      </c>
      <c r="V9" s="126" t="s">
        <v>313</v>
      </c>
    </row>
    <row r="10" spans="1:22" ht="55.5" customHeight="1" x14ac:dyDescent="0.25">
      <c r="A10" s="117"/>
      <c r="B10" s="117"/>
      <c r="C10" s="117"/>
      <c r="D10" s="117"/>
      <c r="E10" s="117"/>
      <c r="F10" s="117"/>
      <c r="G10" s="117"/>
      <c r="H10" s="117"/>
      <c r="I10" s="117"/>
      <c r="J10" s="117"/>
      <c r="K10" s="117"/>
      <c r="L10" s="115"/>
      <c r="M10" s="115"/>
      <c r="N10" s="115"/>
      <c r="O10" s="115"/>
      <c r="P10" s="134"/>
      <c r="Q10" s="132"/>
      <c r="R10" s="132"/>
      <c r="S10" s="132"/>
      <c r="T10" s="127"/>
      <c r="U10" s="127"/>
      <c r="V10" s="127"/>
    </row>
    <row r="11" spans="1:22" ht="90" customHeight="1" x14ac:dyDescent="0.25">
      <c r="A11" s="86" t="s">
        <v>316</v>
      </c>
      <c r="B11" s="86" t="s">
        <v>239</v>
      </c>
      <c r="C11" s="86" t="s">
        <v>477</v>
      </c>
      <c r="D11" s="86" t="s">
        <v>473</v>
      </c>
      <c r="E11" s="86" t="s">
        <v>212</v>
      </c>
      <c r="F11" s="86" t="s">
        <v>213</v>
      </c>
      <c r="G11" s="86" t="s">
        <v>283</v>
      </c>
      <c r="H11" s="86" t="s">
        <v>304</v>
      </c>
      <c r="I11" s="86" t="s">
        <v>162</v>
      </c>
      <c r="J11" s="86" t="s">
        <v>75</v>
      </c>
      <c r="K11" s="86"/>
      <c r="L11" s="3" t="s">
        <v>234</v>
      </c>
      <c r="M11" s="3" t="s">
        <v>162</v>
      </c>
      <c r="N11" s="3" t="s">
        <v>143</v>
      </c>
      <c r="O11" s="3" t="s">
        <v>372</v>
      </c>
      <c r="P11" s="3" t="s">
        <v>235</v>
      </c>
      <c r="Q11" s="76" t="s">
        <v>241</v>
      </c>
      <c r="R11" s="76" t="s">
        <v>244</v>
      </c>
      <c r="S11" s="76" t="s">
        <v>243</v>
      </c>
      <c r="T11" s="77" t="s">
        <v>329</v>
      </c>
      <c r="U11" s="77" t="s">
        <v>244</v>
      </c>
      <c r="V11" s="77" t="s">
        <v>243</v>
      </c>
    </row>
    <row r="12" spans="1:22" x14ac:dyDescent="0.25">
      <c r="A12" s="48" t="s">
        <v>301</v>
      </c>
      <c r="B12" s="43" t="s">
        <v>263</v>
      </c>
      <c r="C12" s="48" t="s">
        <v>474</v>
      </c>
      <c r="D12" s="81" t="s">
        <v>475</v>
      </c>
      <c r="E12" s="81" t="s">
        <v>476</v>
      </c>
      <c r="F12" s="43" t="s">
        <v>288</v>
      </c>
      <c r="G12" s="43" t="s">
        <v>290</v>
      </c>
      <c r="H12" s="43" t="s">
        <v>291</v>
      </c>
      <c r="I12" s="81" t="s">
        <v>289</v>
      </c>
      <c r="J12" s="43" t="s">
        <v>247</v>
      </c>
      <c r="K12" s="81" t="s">
        <v>335</v>
      </c>
      <c r="L12" s="48" t="s">
        <v>246</v>
      </c>
      <c r="M12" s="48" t="s">
        <v>248</v>
      </c>
      <c r="N12" s="48" t="s">
        <v>147</v>
      </c>
      <c r="O12" s="81" t="s">
        <v>336</v>
      </c>
      <c r="P12" s="48" t="s">
        <v>249</v>
      </c>
      <c r="Q12" s="48" t="s">
        <v>250</v>
      </c>
      <c r="R12" s="48" t="s">
        <v>251</v>
      </c>
      <c r="S12" s="48" t="s">
        <v>252</v>
      </c>
      <c r="T12" s="48" t="s">
        <v>253</v>
      </c>
      <c r="U12" s="48" t="s">
        <v>254</v>
      </c>
      <c r="V12" s="48" t="s">
        <v>255</v>
      </c>
    </row>
    <row r="13" spans="1:22" ht="45" x14ac:dyDescent="0.25">
      <c r="A13" s="74">
        <v>1</v>
      </c>
      <c r="B13" s="46" t="s">
        <v>516</v>
      </c>
      <c r="C13" s="78" t="s">
        <v>11</v>
      </c>
      <c r="D13" s="78">
        <v>6</v>
      </c>
      <c r="E13" s="78">
        <v>7</v>
      </c>
      <c r="F13" s="91">
        <v>6.25E-2</v>
      </c>
      <c r="G13" s="92">
        <f>1200000/30^3.5</f>
        <v>8.1144082593357876</v>
      </c>
      <c r="H13" s="92">
        <f>600000/30^3.5</f>
        <v>4.0572041296678938</v>
      </c>
      <c r="I13" s="78" t="s">
        <v>107</v>
      </c>
      <c r="J13" s="46" t="s">
        <v>518</v>
      </c>
      <c r="K13" s="78">
        <v>2</v>
      </c>
      <c r="L13" s="46">
        <v>2</v>
      </c>
      <c r="M13" s="46" t="s">
        <v>113</v>
      </c>
      <c r="N13" s="46" t="s">
        <v>522</v>
      </c>
      <c r="O13" s="78">
        <v>3</v>
      </c>
      <c r="P13" s="46">
        <f>R13+U13</f>
        <v>72.2</v>
      </c>
      <c r="Q13" s="46" t="s">
        <v>505</v>
      </c>
      <c r="R13" s="46">
        <v>25.1</v>
      </c>
      <c r="S13" s="46" t="s">
        <v>519</v>
      </c>
      <c r="T13" s="46" t="s">
        <v>506</v>
      </c>
      <c r="U13">
        <v>47.1</v>
      </c>
      <c r="V13" s="78" t="s">
        <v>520</v>
      </c>
    </row>
    <row r="14" spans="1:22" ht="45" x14ac:dyDescent="0.25">
      <c r="A14" s="74">
        <v>2</v>
      </c>
      <c r="B14" s="46" t="s">
        <v>517</v>
      </c>
      <c r="C14" s="78" t="s">
        <v>11</v>
      </c>
      <c r="D14" s="78">
        <v>6</v>
      </c>
      <c r="E14" s="78">
        <v>7</v>
      </c>
      <c r="F14" s="91">
        <v>6.25E-2</v>
      </c>
      <c r="G14" s="92">
        <f>0.2*G13</f>
        <v>1.6228816518671576</v>
      </c>
      <c r="H14" s="92">
        <f>0.2*H13</f>
        <v>0.8114408259335788</v>
      </c>
      <c r="I14" s="78" t="s">
        <v>107</v>
      </c>
      <c r="J14" s="46" t="s">
        <v>518</v>
      </c>
      <c r="K14" s="78">
        <v>2</v>
      </c>
      <c r="L14" s="46">
        <v>2</v>
      </c>
      <c r="M14" s="46" t="s">
        <v>113</v>
      </c>
      <c r="N14" s="78" t="s">
        <v>522</v>
      </c>
      <c r="O14" s="78">
        <v>3</v>
      </c>
      <c r="P14" s="78">
        <f>R14+U14</f>
        <v>132.69999999999999</v>
      </c>
      <c r="Q14" s="46" t="s">
        <v>505</v>
      </c>
      <c r="R14" s="46">
        <v>85.6</v>
      </c>
      <c r="S14" s="46" t="s">
        <v>521</v>
      </c>
      <c r="T14" s="46" t="s">
        <v>506</v>
      </c>
      <c r="U14">
        <v>47.1</v>
      </c>
      <c r="V14" s="78" t="s">
        <v>520</v>
      </c>
    </row>
  </sheetData>
  <mergeCells count="27">
    <mergeCell ref="A2:I7"/>
    <mergeCell ref="K9:K10"/>
    <mergeCell ref="O9:O10"/>
    <mergeCell ref="V9:V10"/>
    <mergeCell ref="T8:V8"/>
    <mergeCell ref="Q9:Q10"/>
    <mergeCell ref="S9:S10"/>
    <mergeCell ref="T9:T10"/>
    <mergeCell ref="U9:U10"/>
    <mergeCell ref="I9:I10"/>
    <mergeCell ref="F9:F10"/>
    <mergeCell ref="H9:H10"/>
    <mergeCell ref="G9:G10"/>
    <mergeCell ref="P9:P10"/>
    <mergeCell ref="L8:P8"/>
    <mergeCell ref="R9:R10"/>
    <mergeCell ref="N9:N10"/>
    <mergeCell ref="J9:J10"/>
    <mergeCell ref="Q8:S8"/>
    <mergeCell ref="A9:A10"/>
    <mergeCell ref="B9:B10"/>
    <mergeCell ref="L9:L10"/>
    <mergeCell ref="M9:M10"/>
    <mergeCell ref="A8:K8"/>
    <mergeCell ref="C9:C10"/>
    <mergeCell ref="D9:D10"/>
    <mergeCell ref="E9:E10"/>
  </mergeCells>
  <pageMargins left="0.7" right="0.7" top="0.75" bottom="0.75" header="0.3" footer="0.3"/>
  <pageSetup paperSize="17" scale="76" fitToWidth="2"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BU24"/>
  <sheetViews>
    <sheetView workbookViewId="0">
      <selection activeCell="BU25" sqref="BU25"/>
    </sheetView>
  </sheetViews>
  <sheetFormatPr defaultColWidth="8.7109375" defaultRowHeight="15" x14ac:dyDescent="0.25"/>
  <cols>
    <col min="1" max="1" width="31.42578125" style="1" customWidth="1"/>
    <col min="2" max="4" width="31.42578125" style="78" customWidth="1"/>
    <col min="5" max="5" width="26.28515625" style="78" customWidth="1"/>
    <col min="6" max="6" width="23.140625" style="1" bestFit="1" customWidth="1"/>
    <col min="7" max="7" width="23" style="46" bestFit="1" customWidth="1"/>
    <col min="8" max="8" width="25.140625" style="1" customWidth="1"/>
    <col min="9" max="9" width="21.28515625" style="1" customWidth="1"/>
    <col min="10" max="12" width="22.7109375" style="1" customWidth="1"/>
    <col min="13" max="13" width="22.7109375" style="46" customWidth="1"/>
    <col min="14" max="14" width="22.7109375" style="1" customWidth="1"/>
    <col min="15" max="16" width="22.7109375" style="46" customWidth="1"/>
    <col min="17" max="17" width="22.7109375" style="1" customWidth="1"/>
    <col min="18" max="19" width="22.7109375" style="46" customWidth="1"/>
    <col min="20" max="20" width="22.7109375" style="1" customWidth="1"/>
    <col min="21" max="21" width="22.7109375" style="78" customWidth="1"/>
    <col min="22" max="22" width="22.7109375" style="46" customWidth="1"/>
    <col min="23" max="23" width="32.5703125" style="46" customWidth="1"/>
    <col min="24" max="24" width="22.7109375" style="46" customWidth="1"/>
    <col min="25" max="27" width="22.7109375" style="78" customWidth="1"/>
    <col min="28" max="28" width="22.7109375" style="1" customWidth="1"/>
    <col min="29" max="46" width="15.42578125" style="78" customWidth="1"/>
    <col min="47" max="54" width="14.7109375" style="78" customWidth="1"/>
    <col min="55" max="58" width="15.42578125" style="78" customWidth="1"/>
    <col min="59" max="66" width="14.7109375" style="78" customWidth="1"/>
    <col min="67" max="70" width="15.42578125" style="1" customWidth="1"/>
    <col min="71" max="71" width="16.42578125" style="1" customWidth="1"/>
    <col min="72" max="72" width="20.42578125" style="1" customWidth="1"/>
    <col min="73" max="73" width="29.140625" style="1" customWidth="1"/>
    <col min="74" max="16384" width="8.7109375" style="1"/>
  </cols>
  <sheetData>
    <row r="1" spans="1:73" x14ac:dyDescent="0.25">
      <c r="A1" s="29" t="s">
        <v>7</v>
      </c>
      <c r="B1" s="79"/>
      <c r="C1" s="79"/>
      <c r="D1" s="79"/>
      <c r="E1" s="79"/>
      <c r="F1" s="29"/>
      <c r="G1" s="42"/>
      <c r="H1" s="5"/>
      <c r="I1" s="5"/>
      <c r="J1" s="5"/>
      <c r="K1" s="5"/>
      <c r="L1" s="5"/>
      <c r="M1" s="47"/>
      <c r="N1" s="5"/>
      <c r="O1" s="47"/>
      <c r="P1" s="47"/>
      <c r="Q1" s="5"/>
      <c r="R1" s="47"/>
      <c r="S1" s="47"/>
      <c r="T1" s="5"/>
      <c r="U1" s="47"/>
      <c r="V1" s="47"/>
      <c r="W1" s="47"/>
      <c r="X1" s="47"/>
      <c r="Y1" s="47"/>
      <c r="Z1" s="47"/>
      <c r="AA1" s="47"/>
      <c r="AB1" s="5"/>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5"/>
      <c r="BP1" s="5"/>
      <c r="BQ1" s="5"/>
      <c r="BR1" s="5"/>
      <c r="BS1" s="5"/>
    </row>
    <row r="2" spans="1:73" ht="15" customHeight="1" x14ac:dyDescent="0.25">
      <c r="A2" s="104" t="s">
        <v>414</v>
      </c>
      <c r="B2" s="104"/>
      <c r="C2" s="104"/>
      <c r="D2" s="104"/>
      <c r="E2" s="104"/>
      <c r="F2" s="104"/>
      <c r="G2" s="104"/>
      <c r="H2" s="83"/>
      <c r="I2" s="83"/>
      <c r="J2" s="83"/>
      <c r="K2" s="83"/>
      <c r="L2" s="83"/>
      <c r="M2" s="83"/>
      <c r="N2" s="83"/>
      <c r="O2" s="83"/>
      <c r="P2" s="83"/>
      <c r="Q2" s="83"/>
      <c r="R2" s="75"/>
      <c r="S2" s="75"/>
      <c r="T2" s="5"/>
      <c r="U2" s="47"/>
      <c r="V2" s="47"/>
      <c r="W2" s="47"/>
      <c r="X2" s="47"/>
      <c r="Y2" s="47"/>
      <c r="Z2" s="47"/>
      <c r="AA2" s="47"/>
      <c r="AB2" s="5"/>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5"/>
      <c r="BP2" s="5"/>
      <c r="BQ2" s="5"/>
      <c r="BR2" s="5"/>
      <c r="BS2" s="5"/>
    </row>
    <row r="3" spans="1:73" x14ac:dyDescent="0.25">
      <c r="A3" s="104"/>
      <c r="B3" s="104"/>
      <c r="C3" s="104"/>
      <c r="D3" s="104"/>
      <c r="E3" s="104"/>
      <c r="F3" s="104"/>
      <c r="G3" s="104"/>
      <c r="H3" s="83"/>
      <c r="I3" s="83"/>
      <c r="J3" s="83"/>
      <c r="K3" s="83"/>
      <c r="L3" s="83"/>
      <c r="M3" s="83"/>
      <c r="N3" s="83"/>
      <c r="O3" s="83"/>
      <c r="P3" s="83"/>
      <c r="Q3" s="83"/>
      <c r="R3" s="75"/>
      <c r="S3" s="75"/>
      <c r="T3" s="5"/>
      <c r="U3" s="47"/>
      <c r="V3" s="47"/>
      <c r="W3" s="47"/>
      <c r="X3" s="47"/>
      <c r="Y3" s="47"/>
      <c r="Z3" s="47"/>
      <c r="AA3" s="47"/>
      <c r="AB3" s="5"/>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5"/>
      <c r="BP3" s="5"/>
      <c r="BQ3" s="5"/>
      <c r="BR3" s="5"/>
      <c r="BS3" s="5"/>
    </row>
    <row r="4" spans="1:73" x14ac:dyDescent="0.25">
      <c r="A4" s="104"/>
      <c r="B4" s="104"/>
      <c r="C4" s="104"/>
      <c r="D4" s="104"/>
      <c r="E4" s="104"/>
      <c r="F4" s="104"/>
      <c r="G4" s="104"/>
      <c r="H4" s="83"/>
      <c r="I4" s="83"/>
      <c r="J4" s="83"/>
      <c r="K4" s="83"/>
      <c r="L4" s="83"/>
      <c r="M4" s="83"/>
      <c r="N4" s="83"/>
      <c r="O4" s="83"/>
      <c r="P4" s="83"/>
      <c r="Q4" s="83"/>
      <c r="R4" s="75"/>
      <c r="S4" s="75"/>
      <c r="T4" s="5"/>
      <c r="U4" s="47"/>
      <c r="V4" s="47"/>
      <c r="W4" s="47"/>
      <c r="X4" s="47"/>
      <c r="Y4" s="47"/>
      <c r="Z4" s="47"/>
      <c r="AA4" s="47"/>
      <c r="AB4" s="5"/>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5"/>
      <c r="BP4" s="5"/>
      <c r="BQ4" s="5"/>
      <c r="BR4" s="5"/>
      <c r="BS4" s="5"/>
    </row>
    <row r="5" spans="1:73" x14ac:dyDescent="0.25">
      <c r="A5" s="104"/>
      <c r="B5" s="104"/>
      <c r="C5" s="104"/>
      <c r="D5" s="104"/>
      <c r="E5" s="104"/>
      <c r="F5" s="104"/>
      <c r="G5" s="104"/>
      <c r="H5" s="83"/>
      <c r="I5" s="83"/>
      <c r="J5" s="83"/>
      <c r="K5" s="83"/>
      <c r="L5" s="83"/>
      <c r="M5" s="83"/>
      <c r="N5" s="83"/>
      <c r="O5" s="83"/>
      <c r="P5" s="83"/>
      <c r="Q5" s="83"/>
      <c r="R5" s="75"/>
      <c r="S5" s="75"/>
      <c r="T5" s="5"/>
      <c r="U5" s="47"/>
      <c r="V5" s="47"/>
      <c r="W5" s="47"/>
      <c r="X5" s="47"/>
      <c r="Y5" s="47"/>
      <c r="Z5" s="47"/>
      <c r="AA5" s="47"/>
      <c r="AB5" s="5"/>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5"/>
      <c r="BP5" s="5"/>
      <c r="BQ5" s="5"/>
      <c r="BR5" s="5"/>
      <c r="BS5" s="5"/>
    </row>
    <row r="6" spans="1:73" x14ac:dyDescent="0.25">
      <c r="A6" s="104"/>
      <c r="B6" s="104"/>
      <c r="C6" s="104"/>
      <c r="D6" s="104"/>
      <c r="E6" s="104"/>
      <c r="F6" s="104"/>
      <c r="G6" s="104"/>
      <c r="H6" s="83"/>
      <c r="I6" s="83"/>
      <c r="J6" s="83"/>
      <c r="K6" s="83"/>
      <c r="L6" s="83"/>
      <c r="M6" s="83"/>
      <c r="N6" s="83"/>
      <c r="O6" s="83"/>
      <c r="P6" s="83"/>
      <c r="Q6" s="83"/>
      <c r="R6" s="75"/>
      <c r="S6" s="75"/>
      <c r="T6" s="5"/>
      <c r="U6" s="47"/>
      <c r="V6" s="47"/>
      <c r="W6" s="47"/>
      <c r="X6" s="47"/>
      <c r="Y6" s="47"/>
      <c r="Z6" s="47"/>
      <c r="AA6" s="47"/>
      <c r="AB6" s="5"/>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5"/>
      <c r="BP6" s="5"/>
      <c r="BQ6" s="5"/>
      <c r="BR6" s="5"/>
      <c r="BS6" s="5"/>
    </row>
    <row r="7" spans="1:73" ht="149.1" customHeight="1" x14ac:dyDescent="0.25">
      <c r="A7" s="150"/>
      <c r="B7" s="150"/>
      <c r="C7" s="150"/>
      <c r="D7" s="150"/>
      <c r="E7" s="150"/>
      <c r="F7" s="150"/>
      <c r="G7" s="150"/>
      <c r="H7" s="84"/>
      <c r="I7" s="84"/>
      <c r="J7" s="84"/>
      <c r="K7" s="84"/>
      <c r="L7" s="84"/>
      <c r="M7" s="84"/>
      <c r="N7" s="84"/>
      <c r="O7" s="84"/>
      <c r="P7" s="84"/>
      <c r="Q7" s="84"/>
      <c r="R7" s="75"/>
      <c r="S7" s="75"/>
      <c r="T7" s="5"/>
      <c r="U7" s="47"/>
      <c r="V7" s="47"/>
      <c r="W7" s="47"/>
      <c r="X7" s="47"/>
      <c r="Y7" s="47"/>
      <c r="Z7" s="47"/>
      <c r="AA7" s="47"/>
      <c r="AB7" s="5"/>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5"/>
      <c r="BP7" s="5"/>
      <c r="BQ7" s="5"/>
      <c r="BR7" s="5"/>
      <c r="BS7" s="5"/>
    </row>
    <row r="8" spans="1:73" ht="14.1" customHeight="1" x14ac:dyDescent="0.25">
      <c r="A8" s="138" t="s">
        <v>6</v>
      </c>
      <c r="B8" s="140"/>
      <c r="C8" s="111" t="s">
        <v>230</v>
      </c>
      <c r="D8" s="112"/>
      <c r="E8" s="112"/>
      <c r="F8" s="112"/>
      <c r="G8" s="113"/>
      <c r="H8" s="135" t="s">
        <v>231</v>
      </c>
      <c r="I8" s="136"/>
      <c r="J8" s="136"/>
      <c r="K8" s="136"/>
      <c r="L8" s="136"/>
      <c r="M8" s="136"/>
      <c r="N8" s="136"/>
      <c r="O8" s="136"/>
      <c r="P8" s="136"/>
      <c r="Q8" s="136"/>
      <c r="R8" s="136"/>
      <c r="S8" s="136"/>
      <c r="T8" s="136"/>
      <c r="U8" s="136"/>
      <c r="V8" s="136"/>
      <c r="W8" s="141"/>
      <c r="X8" s="141"/>
      <c r="Y8" s="141"/>
      <c r="Z8" s="141"/>
      <c r="AA8" s="141"/>
      <c r="AB8" s="141"/>
      <c r="AC8" s="138" t="s">
        <v>428</v>
      </c>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40"/>
    </row>
    <row r="9" spans="1:73" ht="59.25" customHeight="1" x14ac:dyDescent="0.25">
      <c r="A9" s="148" t="s">
        <v>92</v>
      </c>
      <c r="B9" s="148" t="s">
        <v>320</v>
      </c>
      <c r="C9" s="105" t="s">
        <v>318</v>
      </c>
      <c r="D9" s="105" t="s">
        <v>319</v>
      </c>
      <c r="E9" s="105" t="s">
        <v>367</v>
      </c>
      <c r="F9" s="105" t="s">
        <v>480</v>
      </c>
      <c r="G9" s="105" t="s">
        <v>93</v>
      </c>
      <c r="H9" s="114" t="s">
        <v>306</v>
      </c>
      <c r="I9" s="114" t="s">
        <v>307</v>
      </c>
      <c r="J9" s="114" t="s">
        <v>373</v>
      </c>
      <c r="K9" s="114" t="s">
        <v>257</v>
      </c>
      <c r="L9" s="114" t="s">
        <v>259</v>
      </c>
      <c r="M9" s="114" t="s">
        <v>260</v>
      </c>
      <c r="N9" s="114" t="s">
        <v>10</v>
      </c>
      <c r="O9" s="114" t="s">
        <v>374</v>
      </c>
      <c r="P9" s="114" t="s">
        <v>262</v>
      </c>
      <c r="Q9" s="114" t="s">
        <v>145</v>
      </c>
      <c r="R9" s="114" t="s">
        <v>256</v>
      </c>
      <c r="S9" s="114" t="s">
        <v>258</v>
      </c>
      <c r="T9" s="114" t="s">
        <v>91</v>
      </c>
      <c r="U9" s="114" t="s">
        <v>331</v>
      </c>
      <c r="V9" s="114" t="s">
        <v>264</v>
      </c>
      <c r="W9" s="109" t="s">
        <v>438</v>
      </c>
      <c r="X9" s="109" t="s">
        <v>440</v>
      </c>
      <c r="Y9" s="109" t="s">
        <v>442</v>
      </c>
      <c r="Z9" s="109" t="s">
        <v>450</v>
      </c>
      <c r="AA9" s="109" t="s">
        <v>443</v>
      </c>
      <c r="AB9" s="109" t="s">
        <v>439</v>
      </c>
      <c r="AC9" s="143" t="s">
        <v>437</v>
      </c>
      <c r="AD9" s="145"/>
      <c r="AE9" s="145"/>
      <c r="AF9" s="145"/>
      <c r="AG9" s="144"/>
      <c r="AH9" s="143" t="s">
        <v>451</v>
      </c>
      <c r="AI9" s="145"/>
      <c r="AJ9" s="145"/>
      <c r="AK9" s="145"/>
      <c r="AL9" s="144"/>
      <c r="AM9" s="143" t="s">
        <v>346</v>
      </c>
      <c r="AN9" s="145"/>
      <c r="AO9" s="145"/>
      <c r="AP9" s="144"/>
      <c r="AQ9" s="143" t="s">
        <v>347</v>
      </c>
      <c r="AR9" s="145"/>
      <c r="AS9" s="145"/>
      <c r="AT9" s="144"/>
      <c r="AU9" s="146" t="s">
        <v>354</v>
      </c>
      <c r="AV9" s="147"/>
      <c r="AW9" s="143" t="s">
        <v>360</v>
      </c>
      <c r="AX9" s="144"/>
      <c r="AY9" s="143" t="s">
        <v>359</v>
      </c>
      <c r="AZ9" s="144"/>
      <c r="BA9" s="143" t="s">
        <v>355</v>
      </c>
      <c r="BB9" s="144"/>
      <c r="BC9" s="143" t="s">
        <v>452</v>
      </c>
      <c r="BD9" s="145"/>
      <c r="BE9" s="145"/>
      <c r="BF9" s="144"/>
      <c r="BG9" s="146" t="s">
        <v>361</v>
      </c>
      <c r="BH9" s="147"/>
      <c r="BI9" s="143" t="s">
        <v>362</v>
      </c>
      <c r="BJ9" s="144"/>
      <c r="BK9" s="143" t="s">
        <v>363</v>
      </c>
      <c r="BL9" s="144"/>
      <c r="BM9" s="143" t="s">
        <v>364</v>
      </c>
      <c r="BN9" s="144"/>
      <c r="BO9" s="143" t="s">
        <v>453</v>
      </c>
      <c r="BP9" s="145"/>
      <c r="BQ9" s="145"/>
      <c r="BR9" s="144"/>
      <c r="BS9" s="142" t="s">
        <v>139</v>
      </c>
    </row>
    <row r="10" spans="1:73" ht="45" x14ac:dyDescent="0.25">
      <c r="A10" s="149"/>
      <c r="B10" s="149"/>
      <c r="C10" s="106"/>
      <c r="D10" s="106"/>
      <c r="E10" s="106"/>
      <c r="F10" s="106"/>
      <c r="G10" s="106"/>
      <c r="H10" s="115"/>
      <c r="I10" s="115"/>
      <c r="J10" s="115"/>
      <c r="K10" s="115"/>
      <c r="L10" s="115"/>
      <c r="M10" s="115"/>
      <c r="N10" s="115"/>
      <c r="O10" s="115"/>
      <c r="P10" s="115"/>
      <c r="Q10" s="115"/>
      <c r="R10" s="115"/>
      <c r="S10" s="115"/>
      <c r="T10" s="115"/>
      <c r="U10" s="115"/>
      <c r="V10" s="115"/>
      <c r="W10" s="110"/>
      <c r="X10" s="110"/>
      <c r="Y10" s="110"/>
      <c r="Z10" s="110"/>
      <c r="AA10" s="110"/>
      <c r="AB10" s="110"/>
      <c r="AC10" s="82" t="s">
        <v>454</v>
      </c>
      <c r="AD10" s="82" t="s">
        <v>2</v>
      </c>
      <c r="AE10" s="82" t="s">
        <v>3</v>
      </c>
      <c r="AF10" s="82" t="s">
        <v>4</v>
      </c>
      <c r="AG10" s="82" t="s">
        <v>159</v>
      </c>
      <c r="AH10" s="82" t="s">
        <v>454</v>
      </c>
      <c r="AI10" s="82" t="s">
        <v>2</v>
      </c>
      <c r="AJ10" s="82" t="s">
        <v>3</v>
      </c>
      <c r="AK10" s="82" t="s">
        <v>4</v>
      </c>
      <c r="AL10" s="82" t="s">
        <v>159</v>
      </c>
      <c r="AM10" s="82" t="s">
        <v>2</v>
      </c>
      <c r="AN10" s="82" t="s">
        <v>3</v>
      </c>
      <c r="AO10" s="82" t="s">
        <v>4</v>
      </c>
      <c r="AP10" s="82" t="s">
        <v>159</v>
      </c>
      <c r="AQ10" s="82" t="s">
        <v>2</v>
      </c>
      <c r="AR10" s="82" t="s">
        <v>3</v>
      </c>
      <c r="AS10" s="82" t="s">
        <v>4</v>
      </c>
      <c r="AT10" s="82" t="s">
        <v>159</v>
      </c>
      <c r="AU10" s="6" t="s">
        <v>2</v>
      </c>
      <c r="AV10" s="6" t="s">
        <v>3</v>
      </c>
      <c r="AW10" s="6" t="s">
        <v>2</v>
      </c>
      <c r="AX10" s="6" t="s">
        <v>3</v>
      </c>
      <c r="AY10" s="6" t="s">
        <v>2</v>
      </c>
      <c r="AZ10" s="6" t="s">
        <v>3</v>
      </c>
      <c r="BA10" s="6" t="s">
        <v>2</v>
      </c>
      <c r="BB10" s="6" t="s">
        <v>3</v>
      </c>
      <c r="BC10" s="82" t="s">
        <v>98</v>
      </c>
      <c r="BD10" s="82" t="s">
        <v>2</v>
      </c>
      <c r="BE10" s="82" t="s">
        <v>3</v>
      </c>
      <c r="BF10" s="82" t="s">
        <v>4</v>
      </c>
      <c r="BG10" s="6" t="s">
        <v>2</v>
      </c>
      <c r="BH10" s="6" t="s">
        <v>3</v>
      </c>
      <c r="BI10" s="6" t="s">
        <v>2</v>
      </c>
      <c r="BJ10" s="6" t="s">
        <v>3</v>
      </c>
      <c r="BK10" s="6" t="s">
        <v>2</v>
      </c>
      <c r="BL10" s="6" t="s">
        <v>3</v>
      </c>
      <c r="BM10" s="6" t="s">
        <v>2</v>
      </c>
      <c r="BN10" s="6" t="s">
        <v>3</v>
      </c>
      <c r="BO10" s="70" t="s">
        <v>98</v>
      </c>
      <c r="BP10" s="70" t="s">
        <v>2</v>
      </c>
      <c r="BQ10" s="70" t="s">
        <v>3</v>
      </c>
      <c r="BR10" s="70" t="s">
        <v>4</v>
      </c>
      <c r="BS10" s="142"/>
    </row>
    <row r="11" spans="1:73" ht="105" x14ac:dyDescent="0.25">
      <c r="A11" s="2" t="s">
        <v>5</v>
      </c>
      <c r="B11" s="2" t="s">
        <v>415</v>
      </c>
      <c r="C11" s="80" t="s">
        <v>309</v>
      </c>
      <c r="D11" s="80" t="s">
        <v>310</v>
      </c>
      <c r="E11" s="80"/>
      <c r="F11" s="44" t="s">
        <v>157</v>
      </c>
      <c r="G11" s="45" t="s">
        <v>158</v>
      </c>
      <c r="H11" s="3" t="s">
        <v>135</v>
      </c>
      <c r="I11" s="3" t="s">
        <v>135</v>
      </c>
      <c r="J11" s="3" t="s">
        <v>8</v>
      </c>
      <c r="K11" s="3"/>
      <c r="L11" s="3"/>
      <c r="M11" s="3"/>
      <c r="N11" s="3" t="s">
        <v>261</v>
      </c>
      <c r="O11" s="3" t="s">
        <v>308</v>
      </c>
      <c r="P11" s="3"/>
      <c r="Q11" s="3" t="s">
        <v>8</v>
      </c>
      <c r="R11" s="3" t="s">
        <v>8</v>
      </c>
      <c r="S11" s="3" t="s">
        <v>375</v>
      </c>
      <c r="T11" s="4" t="s">
        <v>117</v>
      </c>
      <c r="U11" s="4"/>
      <c r="V11" s="85"/>
      <c r="W11" s="72" t="s">
        <v>160</v>
      </c>
      <c r="X11" s="72" t="s">
        <v>441</v>
      </c>
      <c r="Y11" s="72" t="s">
        <v>448</v>
      </c>
      <c r="Z11" s="72" t="s">
        <v>444</v>
      </c>
      <c r="AA11" s="72" t="s">
        <v>449</v>
      </c>
      <c r="AB11" s="72" t="s">
        <v>135</v>
      </c>
      <c r="AC11" s="49"/>
      <c r="AD11" s="49"/>
      <c r="AE11" s="49"/>
      <c r="AF11" s="49"/>
      <c r="AG11" s="49"/>
      <c r="AH11" s="49"/>
      <c r="AI11" s="49"/>
      <c r="AJ11" s="49"/>
      <c r="AK11" s="49"/>
      <c r="AL11" s="49"/>
      <c r="AM11" s="49"/>
      <c r="AN11" s="49"/>
      <c r="AO11" s="49"/>
      <c r="AP11" s="49"/>
      <c r="AQ11" s="49"/>
      <c r="AR11" s="49"/>
      <c r="AS11" s="49"/>
      <c r="AT11" s="49"/>
      <c r="AU11" s="49" t="s">
        <v>356</v>
      </c>
      <c r="AV11" s="49"/>
      <c r="AW11" s="49"/>
      <c r="AX11" s="49"/>
      <c r="AY11" s="49"/>
      <c r="AZ11" s="49"/>
      <c r="BA11" s="49"/>
      <c r="BB11" s="49"/>
      <c r="BC11" s="49" t="s">
        <v>134</v>
      </c>
      <c r="BD11" s="49"/>
      <c r="BE11" s="49"/>
      <c r="BF11" s="49"/>
      <c r="BG11" s="49"/>
      <c r="BH11" s="49"/>
      <c r="BI11" s="49"/>
      <c r="BJ11" s="49"/>
      <c r="BK11" s="49"/>
      <c r="BL11" s="49"/>
      <c r="BM11" s="49"/>
      <c r="BN11" s="49"/>
      <c r="BO11" s="49" t="s">
        <v>134</v>
      </c>
      <c r="BP11" s="49"/>
      <c r="BQ11" s="49"/>
      <c r="BR11" s="49"/>
      <c r="BS11" s="2" t="s">
        <v>9</v>
      </c>
    </row>
    <row r="12" spans="1:73" s="31" customFormat="1" ht="12" x14ac:dyDescent="0.2">
      <c r="A12" s="30" t="s">
        <v>53</v>
      </c>
      <c r="B12" s="48" t="s">
        <v>330</v>
      </c>
      <c r="C12" s="48" t="s">
        <v>302</v>
      </c>
      <c r="D12" s="48" t="s">
        <v>303</v>
      </c>
      <c r="E12" s="48" t="s">
        <v>368</v>
      </c>
      <c r="F12" s="32" t="s">
        <v>228</v>
      </c>
      <c r="G12" s="43" t="s">
        <v>94</v>
      </c>
      <c r="H12" s="30" t="s">
        <v>95</v>
      </c>
      <c r="I12" s="30" t="s">
        <v>149</v>
      </c>
      <c r="J12" s="30" t="s">
        <v>54</v>
      </c>
      <c r="K12" s="48" t="s">
        <v>333</v>
      </c>
      <c r="L12" s="30" t="s">
        <v>292</v>
      </c>
      <c r="M12" s="48" t="s">
        <v>293</v>
      </c>
      <c r="N12" s="30" t="s">
        <v>55</v>
      </c>
      <c r="O12" s="48" t="s">
        <v>294</v>
      </c>
      <c r="P12" s="48" t="s">
        <v>295</v>
      </c>
      <c r="Q12" s="30" t="s">
        <v>56</v>
      </c>
      <c r="R12" s="48" t="s">
        <v>296</v>
      </c>
      <c r="S12" s="48" t="s">
        <v>297</v>
      </c>
      <c r="T12" s="30" t="s">
        <v>57</v>
      </c>
      <c r="U12" s="48" t="s">
        <v>332</v>
      </c>
      <c r="V12" s="48" t="s">
        <v>298</v>
      </c>
      <c r="W12" s="48" t="s">
        <v>226</v>
      </c>
      <c r="X12" s="48" t="s">
        <v>227</v>
      </c>
      <c r="Y12" s="48" t="s">
        <v>445</v>
      </c>
      <c r="Z12" s="48" t="s">
        <v>446</v>
      </c>
      <c r="AA12" s="48" t="s">
        <v>447</v>
      </c>
      <c r="AB12" s="30" t="s">
        <v>146</v>
      </c>
      <c r="AC12" s="48" t="s">
        <v>321</v>
      </c>
      <c r="AD12" s="48" t="s">
        <v>481</v>
      </c>
      <c r="AE12" s="48" t="s">
        <v>322</v>
      </c>
      <c r="AF12" s="48" t="s">
        <v>323</v>
      </c>
      <c r="AG12" s="48" t="s">
        <v>324</v>
      </c>
      <c r="AH12" s="48" t="s">
        <v>325</v>
      </c>
      <c r="AI12" s="48" t="s">
        <v>482</v>
      </c>
      <c r="AJ12" s="48" t="s">
        <v>327</v>
      </c>
      <c r="AK12" s="48" t="s">
        <v>326</v>
      </c>
      <c r="AL12" s="48" t="s">
        <v>328</v>
      </c>
      <c r="AM12" s="48" t="s">
        <v>483</v>
      </c>
      <c r="AN12" s="48" t="s">
        <v>348</v>
      </c>
      <c r="AO12" s="48" t="s">
        <v>349</v>
      </c>
      <c r="AP12" s="48" t="s">
        <v>350</v>
      </c>
      <c r="AQ12" s="48" t="s">
        <v>484</v>
      </c>
      <c r="AR12" s="48" t="s">
        <v>351</v>
      </c>
      <c r="AS12" s="48" t="s">
        <v>352</v>
      </c>
      <c r="AT12" s="48" t="s">
        <v>353</v>
      </c>
      <c r="AU12" s="48" t="s">
        <v>485</v>
      </c>
      <c r="AV12" s="48" t="s">
        <v>357</v>
      </c>
      <c r="AW12" s="48" t="s">
        <v>486</v>
      </c>
      <c r="AX12" s="48" t="s">
        <v>487</v>
      </c>
      <c r="AY12" s="48" t="s">
        <v>488</v>
      </c>
      <c r="AZ12" s="48" t="s">
        <v>489</v>
      </c>
      <c r="BA12" s="48" t="s">
        <v>490</v>
      </c>
      <c r="BB12" s="48" t="s">
        <v>358</v>
      </c>
      <c r="BC12" s="48" t="s">
        <v>338</v>
      </c>
      <c r="BD12" s="48" t="s">
        <v>339</v>
      </c>
      <c r="BE12" s="48" t="s">
        <v>340</v>
      </c>
      <c r="BF12" s="48" t="s">
        <v>341</v>
      </c>
      <c r="BG12" s="48" t="s">
        <v>491</v>
      </c>
      <c r="BH12" s="48" t="s">
        <v>365</v>
      </c>
      <c r="BI12" s="48" t="s">
        <v>492</v>
      </c>
      <c r="BJ12" s="48" t="s">
        <v>493</v>
      </c>
      <c r="BK12" s="48" t="s">
        <v>494</v>
      </c>
      <c r="BL12" s="48" t="s">
        <v>495</v>
      </c>
      <c r="BM12" s="48" t="s">
        <v>496</v>
      </c>
      <c r="BN12" s="48" t="s">
        <v>366</v>
      </c>
      <c r="BO12" s="30" t="s">
        <v>342</v>
      </c>
      <c r="BP12" s="30" t="s">
        <v>343</v>
      </c>
      <c r="BQ12" s="30" t="s">
        <v>344</v>
      </c>
      <c r="BR12" s="30" t="s">
        <v>345</v>
      </c>
      <c r="BS12" s="30" t="s">
        <v>229</v>
      </c>
      <c r="BT12" s="31" t="s">
        <v>561</v>
      </c>
      <c r="BU12" s="31" t="s">
        <v>551</v>
      </c>
    </row>
    <row r="13" spans="1:73" ht="30" x14ac:dyDescent="0.25">
      <c r="A13" s="97" t="s">
        <v>530</v>
      </c>
      <c r="B13" s="97" t="s">
        <v>539</v>
      </c>
      <c r="C13" s="78">
        <v>1</v>
      </c>
      <c r="D13" s="78">
        <v>1</v>
      </c>
      <c r="E13" s="93" t="s">
        <v>501</v>
      </c>
      <c r="F13" s="1" t="s">
        <v>435</v>
      </c>
      <c r="G13" s="46">
        <f>12*60</f>
        <v>720</v>
      </c>
      <c r="H13" s="1" t="s">
        <v>523</v>
      </c>
      <c r="I13" s="1" t="s">
        <v>524</v>
      </c>
      <c r="J13" s="1">
        <v>0.158</v>
      </c>
      <c r="K13" s="1">
        <v>1.68</v>
      </c>
      <c r="L13" s="1">
        <v>1</v>
      </c>
      <c r="M13" s="95">
        <f>2*PI()*(J13)/(9.81*K13^2)</f>
        <v>3.585497173530551E-2</v>
      </c>
      <c r="N13" s="93" t="s">
        <v>525</v>
      </c>
      <c r="O13" s="93" t="s">
        <v>501</v>
      </c>
      <c r="P13" s="46">
        <v>0</v>
      </c>
      <c r="Q13" s="96">
        <f>1000*0.5*R13*J13^2</f>
        <v>18.234573913043477</v>
      </c>
      <c r="R13" s="92">
        <f>K13/1.15</f>
        <v>1.4608695652173913</v>
      </c>
      <c r="S13" s="46">
        <v>0.33</v>
      </c>
      <c r="T13" s="1">
        <v>2.7</v>
      </c>
      <c r="U13" s="78">
        <v>15</v>
      </c>
      <c r="V13" s="46">
        <v>1000</v>
      </c>
      <c r="W13" s="94" t="s">
        <v>14</v>
      </c>
      <c r="X13" s="94" t="s">
        <v>188</v>
      </c>
      <c r="Y13" s="78" t="s">
        <v>501</v>
      </c>
      <c r="Z13" s="78" t="s">
        <v>115</v>
      </c>
      <c r="AA13" s="78">
        <v>0</v>
      </c>
      <c r="AB13" s="1" t="s">
        <v>130</v>
      </c>
      <c r="AC13" s="78" t="s">
        <v>526</v>
      </c>
      <c r="AD13" s="78">
        <v>0</v>
      </c>
      <c r="AE13" s="92">
        <v>4.1254381947588403E-2</v>
      </c>
      <c r="AF13" s="92">
        <v>0.13884623615051001</v>
      </c>
      <c r="AG13" s="92">
        <v>-0.152079917724639</v>
      </c>
      <c r="AH13" s="78" t="s">
        <v>527</v>
      </c>
      <c r="AI13" s="78">
        <v>0</v>
      </c>
      <c r="AJ13" s="92">
        <v>3.7044610834765499</v>
      </c>
      <c r="AK13" s="92">
        <v>11.8435955183517</v>
      </c>
      <c r="AL13" s="92">
        <v>-11.268720619891299</v>
      </c>
      <c r="AM13" s="92">
        <v>9.1587705503829504</v>
      </c>
      <c r="AN13" s="92">
        <v>4.8466531915355997</v>
      </c>
      <c r="AO13" s="92">
        <v>31.04889979128</v>
      </c>
      <c r="AP13" s="92">
        <v>0.23846880904000001</v>
      </c>
      <c r="AQ13" s="92">
        <v>2.57529189686678</v>
      </c>
      <c r="AR13" s="92">
        <v>1.8545756127514199</v>
      </c>
      <c r="AS13" s="92">
        <v>13.877683437</v>
      </c>
      <c r="AT13" s="92">
        <v>0</v>
      </c>
      <c r="AU13" s="95">
        <v>1.62279394785303</v>
      </c>
      <c r="AV13" s="95">
        <v>2.9864176261558302</v>
      </c>
      <c r="AW13" s="78" t="s">
        <v>501</v>
      </c>
      <c r="AX13" s="78" t="s">
        <v>501</v>
      </c>
      <c r="AY13" s="78" t="s">
        <v>501</v>
      </c>
      <c r="AZ13" s="78" t="s">
        <v>501</v>
      </c>
      <c r="BA13" s="78" t="s">
        <v>501</v>
      </c>
      <c r="BB13" s="78" t="s">
        <v>501</v>
      </c>
      <c r="BC13" s="78" t="s">
        <v>529</v>
      </c>
      <c r="BD13" s="78">
        <v>0</v>
      </c>
      <c r="BE13" s="96">
        <v>34.501726596436299</v>
      </c>
      <c r="BF13" s="96">
        <v>123.482482782289</v>
      </c>
      <c r="BG13" s="95">
        <v>0.98995374167551398</v>
      </c>
      <c r="BH13" s="95">
        <v>1.55704114424252</v>
      </c>
      <c r="BI13" s="78" t="s">
        <v>501</v>
      </c>
      <c r="BJ13" s="78" t="s">
        <v>501</v>
      </c>
      <c r="BK13" s="78" t="s">
        <v>501</v>
      </c>
      <c r="BL13" s="78" t="s">
        <v>501</v>
      </c>
      <c r="BM13" s="78" t="s">
        <v>501</v>
      </c>
      <c r="BN13" s="78" t="s">
        <v>501</v>
      </c>
      <c r="BO13" s="1" t="s">
        <v>529</v>
      </c>
      <c r="BP13" s="1">
        <v>0</v>
      </c>
      <c r="BQ13" s="96">
        <v>28.5931906697129</v>
      </c>
      <c r="BR13" s="96">
        <v>91.588341769530899</v>
      </c>
      <c r="BS13" s="95">
        <f>(AU13+2*BG13)/Q13</f>
        <v>0.19757530109475105</v>
      </c>
      <c r="BT13" s="97" t="s">
        <v>552</v>
      </c>
      <c r="BU13" s="78" t="s">
        <v>562</v>
      </c>
    </row>
    <row r="14" spans="1:73" ht="30" x14ac:dyDescent="0.25">
      <c r="A14" s="97" t="s">
        <v>531</v>
      </c>
      <c r="B14" s="97" t="s">
        <v>540</v>
      </c>
      <c r="C14" s="78">
        <v>1</v>
      </c>
      <c r="D14" s="78">
        <v>1</v>
      </c>
      <c r="E14" s="93" t="s">
        <v>501</v>
      </c>
      <c r="F14" s="78" t="s">
        <v>435</v>
      </c>
      <c r="G14" s="46">
        <f>15*60</f>
        <v>900</v>
      </c>
      <c r="H14" s="78" t="s">
        <v>523</v>
      </c>
      <c r="I14" s="1" t="s">
        <v>524</v>
      </c>
      <c r="J14" s="1">
        <v>0.17499999999999999</v>
      </c>
      <c r="K14" s="1">
        <v>2.96</v>
      </c>
      <c r="L14" s="1">
        <v>1</v>
      </c>
      <c r="M14" s="95">
        <f t="shared" ref="M14:M21" si="0">2*PI()*(J14)/(9.81*K14^2)</f>
        <v>1.2792796385018181E-2</v>
      </c>
      <c r="N14" s="93" t="s">
        <v>525</v>
      </c>
      <c r="O14" s="93" t="s">
        <v>501</v>
      </c>
      <c r="P14" s="46">
        <v>0</v>
      </c>
      <c r="Q14" s="96">
        <f t="shared" ref="Q14:Q21" si="1">1000*0.5*R14*J14^2</f>
        <v>39.413043478260867</v>
      </c>
      <c r="R14" s="92">
        <f t="shared" ref="R14:R21" si="2">K14/1.15</f>
        <v>2.5739130434782611</v>
      </c>
      <c r="S14" s="46">
        <v>0.33</v>
      </c>
      <c r="T14" s="1">
        <v>2.7</v>
      </c>
      <c r="U14" s="78">
        <v>15</v>
      </c>
      <c r="V14" s="46">
        <v>1000</v>
      </c>
      <c r="W14" s="35" t="s">
        <v>14</v>
      </c>
      <c r="X14" s="35" t="s">
        <v>188</v>
      </c>
      <c r="Y14" s="78" t="s">
        <v>501</v>
      </c>
      <c r="Z14" s="78" t="s">
        <v>115</v>
      </c>
      <c r="AA14" s="78">
        <v>0</v>
      </c>
      <c r="AB14" s="1" t="s">
        <v>130</v>
      </c>
      <c r="AC14" s="78" t="s">
        <v>526</v>
      </c>
      <c r="AD14" s="78">
        <v>0</v>
      </c>
      <c r="AE14" s="92">
        <v>5.2539937785717299E-2</v>
      </c>
      <c r="AF14" s="92">
        <v>0.19106240764740401</v>
      </c>
      <c r="AG14" s="92">
        <v>-0.206790382655968</v>
      </c>
      <c r="AH14" s="78" t="s">
        <v>527</v>
      </c>
      <c r="AI14" s="78">
        <v>0</v>
      </c>
      <c r="AJ14" s="92">
        <v>2.9865197509349999</v>
      </c>
      <c r="AK14" s="92">
        <v>11.490652803967</v>
      </c>
      <c r="AL14" s="92">
        <v>-10.437597608835</v>
      </c>
      <c r="AM14" s="92">
        <v>6.8857356700086001</v>
      </c>
      <c r="AN14" s="92">
        <v>4.2998500654913396</v>
      </c>
      <c r="AO14" s="92">
        <v>26.62197183072</v>
      </c>
      <c r="AP14" s="92">
        <v>0.61725094983999995</v>
      </c>
      <c r="AQ14" s="92">
        <v>3.6467460809707801</v>
      </c>
      <c r="AR14" s="92">
        <v>2.7330778643176301</v>
      </c>
      <c r="AS14" s="92">
        <v>18.414892076880001</v>
      </c>
      <c r="AT14" s="92">
        <v>8.2790185680001002E-2</v>
      </c>
      <c r="AU14" s="95">
        <v>0.77284529507528199</v>
      </c>
      <c r="AV14" s="95">
        <v>1.59497390929766</v>
      </c>
      <c r="AW14" s="78" t="s">
        <v>501</v>
      </c>
      <c r="AX14" s="78" t="s">
        <v>501</v>
      </c>
      <c r="AY14" s="78" t="s">
        <v>501</v>
      </c>
      <c r="AZ14" s="78" t="s">
        <v>501</v>
      </c>
      <c r="BA14" s="78" t="s">
        <v>501</v>
      </c>
      <c r="BB14" s="78" t="s">
        <v>501</v>
      </c>
      <c r="BC14" s="78" t="s">
        <v>529</v>
      </c>
      <c r="BD14" s="78">
        <v>0</v>
      </c>
      <c r="BE14" s="96">
        <v>25.410226506557901</v>
      </c>
      <c r="BF14" s="96">
        <v>107.78279545517201</v>
      </c>
      <c r="BG14" s="95">
        <v>0.40617105264120201</v>
      </c>
      <c r="BH14" s="95">
        <v>0.80741839123366999</v>
      </c>
      <c r="BI14" s="78" t="s">
        <v>501</v>
      </c>
      <c r="BJ14" s="78" t="s">
        <v>501</v>
      </c>
      <c r="BK14" s="78" t="s">
        <v>501</v>
      </c>
      <c r="BL14" s="78" t="s">
        <v>501</v>
      </c>
      <c r="BM14" s="78" t="s">
        <v>501</v>
      </c>
      <c r="BN14" s="78" t="s">
        <v>501</v>
      </c>
      <c r="BO14" s="1" t="s">
        <v>529</v>
      </c>
      <c r="BP14" s="1">
        <v>0</v>
      </c>
      <c r="BQ14" s="96">
        <v>19.639163427867299</v>
      </c>
      <c r="BR14" s="96">
        <v>85.859536406832305</v>
      </c>
      <c r="BS14" s="95">
        <f t="shared" ref="BS14:BS21" si="3">(AU14+2*BG14)/Q14</f>
        <v>4.0219867852428884E-2</v>
      </c>
      <c r="BT14" s="97" t="s">
        <v>553</v>
      </c>
      <c r="BU14" s="78" t="s">
        <v>563</v>
      </c>
    </row>
    <row r="15" spans="1:73" ht="30" x14ac:dyDescent="0.25">
      <c r="A15" s="97" t="s">
        <v>532</v>
      </c>
      <c r="B15" s="97" t="s">
        <v>541</v>
      </c>
      <c r="C15" s="78">
        <v>1</v>
      </c>
      <c r="D15" s="78">
        <v>1</v>
      </c>
      <c r="E15" s="93" t="s">
        <v>501</v>
      </c>
      <c r="F15" s="78" t="s">
        <v>435</v>
      </c>
      <c r="G15" s="46">
        <f>20*60</f>
        <v>1200</v>
      </c>
      <c r="H15" s="78" t="s">
        <v>523</v>
      </c>
      <c r="I15" s="1" t="s">
        <v>524</v>
      </c>
      <c r="J15" s="1">
        <v>0.20799999999999999</v>
      </c>
      <c r="K15" s="1">
        <v>3.47</v>
      </c>
      <c r="L15" s="1">
        <v>1</v>
      </c>
      <c r="M15" s="95">
        <f t="shared" si="0"/>
        <v>1.1064078446841709E-2</v>
      </c>
      <c r="N15" s="93" t="s">
        <v>525</v>
      </c>
      <c r="O15" s="93" t="s">
        <v>501</v>
      </c>
      <c r="P15" s="46">
        <v>0</v>
      </c>
      <c r="Q15" s="96">
        <f t="shared" si="1"/>
        <v>65.272208695652182</v>
      </c>
      <c r="R15" s="92">
        <f t="shared" si="2"/>
        <v>3.0173913043478264</v>
      </c>
      <c r="S15" s="78">
        <v>0.33</v>
      </c>
      <c r="T15" s="78">
        <v>2.7</v>
      </c>
      <c r="U15" s="78">
        <v>15</v>
      </c>
      <c r="V15" s="46">
        <v>1000</v>
      </c>
      <c r="W15" s="35" t="s">
        <v>14</v>
      </c>
      <c r="X15" s="35" t="s">
        <v>188</v>
      </c>
      <c r="Y15" s="78" t="s">
        <v>501</v>
      </c>
      <c r="Z15" s="78" t="s">
        <v>115</v>
      </c>
      <c r="AA15" s="78">
        <v>0</v>
      </c>
      <c r="AB15" s="1" t="s">
        <v>130</v>
      </c>
      <c r="AC15" s="78" t="s">
        <v>526</v>
      </c>
      <c r="AD15" s="78">
        <v>0</v>
      </c>
      <c r="AE15" s="92">
        <v>6.0193759153619499E-2</v>
      </c>
      <c r="AF15" s="92">
        <v>0.25592508824468202</v>
      </c>
      <c r="AG15" s="92">
        <v>-0.227335556657284</v>
      </c>
      <c r="AH15" s="78" t="s">
        <v>527</v>
      </c>
      <c r="AI15" s="78">
        <v>0</v>
      </c>
      <c r="AJ15" s="92">
        <v>3.07075605453123</v>
      </c>
      <c r="AK15" s="92">
        <v>11.4317010111989</v>
      </c>
      <c r="AL15" s="92">
        <v>-12.7421611069103</v>
      </c>
      <c r="AM15" s="92">
        <v>6.5196176369105796</v>
      </c>
      <c r="AN15" s="92">
        <v>4.08204172105017</v>
      </c>
      <c r="AO15" s="92">
        <v>28.86745612576</v>
      </c>
      <c r="AP15" s="92">
        <v>0</v>
      </c>
      <c r="AQ15" s="92">
        <v>3.7573043382650102</v>
      </c>
      <c r="AR15" s="92">
        <v>2.8454420772187299</v>
      </c>
      <c r="AS15" s="92">
        <v>17.935435268879999</v>
      </c>
      <c r="AT15" s="92">
        <v>7.1538236639999905E-2</v>
      </c>
      <c r="AU15" s="95">
        <v>0.68125071056572195</v>
      </c>
      <c r="AV15" s="95">
        <v>1.35024099390412</v>
      </c>
      <c r="AW15" s="78" t="s">
        <v>501</v>
      </c>
      <c r="AX15" s="78" t="s">
        <v>501</v>
      </c>
      <c r="AY15" s="78" t="s">
        <v>501</v>
      </c>
      <c r="AZ15" s="78" t="s">
        <v>501</v>
      </c>
      <c r="BA15" s="78" t="s">
        <v>501</v>
      </c>
      <c r="BB15" s="78" t="s">
        <v>501</v>
      </c>
      <c r="BC15" s="78" t="s">
        <v>529</v>
      </c>
      <c r="BD15" s="78">
        <v>0</v>
      </c>
      <c r="BE15" s="96">
        <v>24.3080801544147</v>
      </c>
      <c r="BF15" s="96">
        <v>99.412242566943505</v>
      </c>
      <c r="BG15" s="95">
        <v>0.364179452909763</v>
      </c>
      <c r="BH15" s="95">
        <v>0.68390434981512804</v>
      </c>
      <c r="BI15" s="78" t="s">
        <v>501</v>
      </c>
      <c r="BJ15" s="78" t="s">
        <v>501</v>
      </c>
      <c r="BK15" s="78" t="s">
        <v>501</v>
      </c>
      <c r="BL15" s="78" t="s">
        <v>501</v>
      </c>
      <c r="BM15" s="78" t="s">
        <v>501</v>
      </c>
      <c r="BN15" s="78" t="s">
        <v>501</v>
      </c>
      <c r="BO15" s="1" t="s">
        <v>529</v>
      </c>
      <c r="BP15" s="1">
        <v>0</v>
      </c>
      <c r="BQ15" s="96">
        <v>18.980695386405198</v>
      </c>
      <c r="BR15" s="96">
        <v>77.255271875937396</v>
      </c>
      <c r="BS15" s="95">
        <f>(AU15+2*BG15)/Q15</f>
        <v>2.159586207597021E-2</v>
      </c>
      <c r="BT15" s="97" t="s">
        <v>554</v>
      </c>
      <c r="BU15" s="78" t="s">
        <v>564</v>
      </c>
    </row>
    <row r="16" spans="1:73" ht="30" x14ac:dyDescent="0.25">
      <c r="A16" s="97" t="s">
        <v>533</v>
      </c>
      <c r="B16" s="97" t="s">
        <v>545</v>
      </c>
      <c r="C16" s="78">
        <v>1</v>
      </c>
      <c r="D16" s="78">
        <v>2</v>
      </c>
      <c r="E16" s="93" t="s">
        <v>501</v>
      </c>
      <c r="F16" s="1" t="s">
        <v>183</v>
      </c>
      <c r="G16" s="46">
        <f>G13</f>
        <v>720</v>
      </c>
      <c r="H16" s="78" t="s">
        <v>523</v>
      </c>
      <c r="I16" s="1" t="s">
        <v>524</v>
      </c>
      <c r="J16" s="1">
        <f>J13</f>
        <v>0.158</v>
      </c>
      <c r="K16" s="1">
        <f>K13</f>
        <v>1.68</v>
      </c>
      <c r="L16" s="1">
        <v>1</v>
      </c>
      <c r="M16" s="95">
        <f t="shared" si="0"/>
        <v>3.585497173530551E-2</v>
      </c>
      <c r="N16" s="93" t="s">
        <v>525</v>
      </c>
      <c r="O16" s="93" t="s">
        <v>501</v>
      </c>
      <c r="P16" s="46">
        <v>0</v>
      </c>
      <c r="Q16" s="96">
        <f t="shared" si="1"/>
        <v>18.234573913043477</v>
      </c>
      <c r="R16" s="92">
        <f t="shared" si="2"/>
        <v>1.4608695652173913</v>
      </c>
      <c r="S16" s="78">
        <v>0.33</v>
      </c>
      <c r="T16" s="78">
        <v>2.7</v>
      </c>
      <c r="U16" s="78">
        <v>15</v>
      </c>
      <c r="V16" s="78">
        <v>1000</v>
      </c>
      <c r="W16" s="35" t="s">
        <v>14</v>
      </c>
      <c r="X16" s="35" t="s">
        <v>188</v>
      </c>
      <c r="Y16" s="78" t="s">
        <v>501</v>
      </c>
      <c r="Z16" s="78" t="s">
        <v>115</v>
      </c>
      <c r="AA16" s="78">
        <v>0</v>
      </c>
      <c r="AB16" s="1" t="s">
        <v>130</v>
      </c>
      <c r="AC16" s="78" t="s">
        <v>526</v>
      </c>
      <c r="AD16" s="78">
        <v>0</v>
      </c>
      <c r="AE16" s="92">
        <v>0.142253061932856</v>
      </c>
      <c r="AF16" s="92">
        <v>0.42513725780981598</v>
      </c>
      <c r="AG16" s="92">
        <v>-0.32390961833307702</v>
      </c>
      <c r="AH16" s="78" t="s">
        <v>528</v>
      </c>
      <c r="AI16" s="78">
        <v>0</v>
      </c>
      <c r="AJ16" s="92">
        <v>2.5533211404262901</v>
      </c>
      <c r="AK16" s="92">
        <v>9.7170520293392393</v>
      </c>
      <c r="AL16" s="92">
        <v>-9.1065209337857898</v>
      </c>
      <c r="AM16" s="92">
        <v>11.761595696581301</v>
      </c>
      <c r="AN16" s="92">
        <v>4.8376173960864604</v>
      </c>
      <c r="AO16" s="92">
        <v>32.266763173679998</v>
      </c>
      <c r="AP16" s="92">
        <v>0</v>
      </c>
      <c r="AQ16" s="92">
        <v>11.1903896134815</v>
      </c>
      <c r="AR16" s="92">
        <v>4.8581946887485001</v>
      </c>
      <c r="AS16" s="92">
        <v>29.81776189128</v>
      </c>
      <c r="AT16" s="92">
        <v>0</v>
      </c>
      <c r="AU16" s="95">
        <v>5.49148215636725E-2</v>
      </c>
      <c r="AV16" s="95">
        <v>0.247913703122878</v>
      </c>
      <c r="AW16" s="78" t="s">
        <v>501</v>
      </c>
      <c r="AX16" s="78" t="s">
        <v>501</v>
      </c>
      <c r="AY16" s="78" t="s">
        <v>501</v>
      </c>
      <c r="AZ16" s="78" t="s">
        <v>501</v>
      </c>
      <c r="BA16" s="78" t="s">
        <v>501</v>
      </c>
      <c r="BB16" s="78" t="s">
        <v>501</v>
      </c>
      <c r="BC16" s="78" t="s">
        <v>529</v>
      </c>
      <c r="BD16" s="78">
        <v>0</v>
      </c>
      <c r="BE16" s="96">
        <v>8.0983160478783205</v>
      </c>
      <c r="BF16" s="96">
        <v>69.356960346722403</v>
      </c>
      <c r="BG16" s="95">
        <v>3.0982388823128201E-2</v>
      </c>
      <c r="BH16" s="95">
        <v>0.14953547734220701</v>
      </c>
      <c r="BI16" s="78" t="s">
        <v>501</v>
      </c>
      <c r="BJ16" s="78" t="s">
        <v>501</v>
      </c>
      <c r="BK16" s="78" t="s">
        <v>501</v>
      </c>
      <c r="BL16" s="78" t="s">
        <v>501</v>
      </c>
      <c r="BM16" s="78" t="s">
        <v>501</v>
      </c>
      <c r="BN16" s="78" t="s">
        <v>501</v>
      </c>
      <c r="BO16" s="78" t="s">
        <v>529</v>
      </c>
      <c r="BP16" s="1">
        <v>0</v>
      </c>
      <c r="BQ16" s="96">
        <v>6.2632193293231904</v>
      </c>
      <c r="BR16" s="96">
        <v>62.551102026682898</v>
      </c>
      <c r="BS16" s="95">
        <f t="shared" si="3"/>
        <v>6.4097795631146114E-3</v>
      </c>
      <c r="BT16" s="97" t="s">
        <v>555</v>
      </c>
      <c r="BU16" s="78" t="s">
        <v>565</v>
      </c>
    </row>
    <row r="17" spans="1:73" ht="30" x14ac:dyDescent="0.25">
      <c r="A17" s="97" t="s">
        <v>534</v>
      </c>
      <c r="B17" s="97" t="s">
        <v>546</v>
      </c>
      <c r="C17" s="78">
        <v>1</v>
      </c>
      <c r="D17" s="78">
        <v>2</v>
      </c>
      <c r="E17" s="93" t="s">
        <v>501</v>
      </c>
      <c r="F17" s="1" t="s">
        <v>183</v>
      </c>
      <c r="G17" s="78">
        <f t="shared" ref="G17:G18" si="4">G14</f>
        <v>900</v>
      </c>
      <c r="H17" s="78" t="s">
        <v>523</v>
      </c>
      <c r="I17" s="1" t="s">
        <v>524</v>
      </c>
      <c r="J17" s="78">
        <f t="shared" ref="J17:K18" si="5">J14</f>
        <v>0.17499999999999999</v>
      </c>
      <c r="K17" s="78">
        <f t="shared" si="5"/>
        <v>2.96</v>
      </c>
      <c r="L17" s="1">
        <v>1</v>
      </c>
      <c r="M17" s="95">
        <f t="shared" si="0"/>
        <v>1.2792796385018181E-2</v>
      </c>
      <c r="N17" s="93" t="s">
        <v>525</v>
      </c>
      <c r="O17" s="93" t="s">
        <v>501</v>
      </c>
      <c r="P17" s="46">
        <v>0</v>
      </c>
      <c r="Q17" s="96">
        <f t="shared" si="1"/>
        <v>39.413043478260867</v>
      </c>
      <c r="R17" s="92">
        <f t="shared" si="2"/>
        <v>2.5739130434782611</v>
      </c>
      <c r="S17" s="78">
        <v>0.33</v>
      </c>
      <c r="T17" s="78">
        <v>2.7</v>
      </c>
      <c r="U17" s="78">
        <v>15</v>
      </c>
      <c r="V17" s="78">
        <v>1000</v>
      </c>
      <c r="W17" s="35" t="s">
        <v>14</v>
      </c>
      <c r="X17" s="35" t="s">
        <v>188</v>
      </c>
      <c r="Y17" s="78" t="s">
        <v>501</v>
      </c>
      <c r="Z17" s="78" t="s">
        <v>115</v>
      </c>
      <c r="AA17" s="78">
        <v>0</v>
      </c>
      <c r="AB17" s="1" t="s">
        <v>130</v>
      </c>
      <c r="AC17" s="78" t="s">
        <v>526</v>
      </c>
      <c r="AD17" s="78">
        <v>0</v>
      </c>
      <c r="AE17" s="92">
        <v>0.18949656041896201</v>
      </c>
      <c r="AF17" s="92">
        <v>0.349319615559188</v>
      </c>
      <c r="AG17" s="92">
        <v>-0.46498733227341899</v>
      </c>
      <c r="AH17" s="78" t="s">
        <v>528</v>
      </c>
      <c r="AI17" s="78">
        <v>0</v>
      </c>
      <c r="AJ17" s="92">
        <v>4.0914609440265703</v>
      </c>
      <c r="AK17" s="92">
        <v>11.5253974717031</v>
      </c>
      <c r="AL17" s="92">
        <v>-11.147518368740601</v>
      </c>
      <c r="AM17" s="92">
        <v>9.6719806979727299</v>
      </c>
      <c r="AN17" s="92">
        <v>6.1840609018645702</v>
      </c>
      <c r="AO17" s="92">
        <v>36.5979902232</v>
      </c>
      <c r="AP17" s="92">
        <v>0</v>
      </c>
      <c r="AQ17" s="92">
        <v>9.5559795348984498</v>
      </c>
      <c r="AR17" s="92">
        <v>5.3020533229697699</v>
      </c>
      <c r="AS17" s="92">
        <v>26.2940861694</v>
      </c>
      <c r="AT17" s="92">
        <v>2.43829512E-3</v>
      </c>
      <c r="AU17" s="95">
        <v>4.3014972596188403E-2</v>
      </c>
      <c r="AV17" s="95">
        <v>0.14712219639237401</v>
      </c>
      <c r="AW17" s="78" t="s">
        <v>501</v>
      </c>
      <c r="AX17" s="78" t="s">
        <v>501</v>
      </c>
      <c r="AY17" s="78" t="s">
        <v>501</v>
      </c>
      <c r="AZ17" s="78" t="s">
        <v>501</v>
      </c>
      <c r="BA17" s="78" t="s">
        <v>501</v>
      </c>
      <c r="BB17" s="78" t="s">
        <v>501</v>
      </c>
      <c r="BC17" s="78" t="s">
        <v>529</v>
      </c>
      <c r="BD17" s="78">
        <v>0</v>
      </c>
      <c r="BE17" s="96">
        <v>7.4710755201542103</v>
      </c>
      <c r="BF17" s="96">
        <v>58.651549697790699</v>
      </c>
      <c r="BG17" s="95">
        <v>1.5408816834301399E-2</v>
      </c>
      <c r="BH17" s="95">
        <v>6.2860824095120796E-2</v>
      </c>
      <c r="BI17" s="78" t="s">
        <v>501</v>
      </c>
      <c r="BJ17" s="78" t="s">
        <v>501</v>
      </c>
      <c r="BK17" s="78" t="s">
        <v>501</v>
      </c>
      <c r="BL17" s="78" t="s">
        <v>501</v>
      </c>
      <c r="BM17" s="78" t="s">
        <v>501</v>
      </c>
      <c r="BN17" s="78" t="s">
        <v>501</v>
      </c>
      <c r="BO17" s="78" t="s">
        <v>529</v>
      </c>
      <c r="BP17" s="1">
        <v>0</v>
      </c>
      <c r="BQ17" s="96">
        <v>4.66212485235509</v>
      </c>
      <c r="BR17" s="96">
        <v>43.601688462762603</v>
      </c>
      <c r="BS17" s="95">
        <f t="shared" si="3"/>
        <v>1.8733038544844981E-3</v>
      </c>
      <c r="BT17" s="97" t="s">
        <v>556</v>
      </c>
      <c r="BU17" s="78" t="s">
        <v>566</v>
      </c>
    </row>
    <row r="18" spans="1:73" ht="30" x14ac:dyDescent="0.25">
      <c r="A18" s="97" t="s">
        <v>535</v>
      </c>
      <c r="B18" s="97" t="s">
        <v>547</v>
      </c>
      <c r="C18" s="78">
        <v>1</v>
      </c>
      <c r="D18" s="78">
        <v>2</v>
      </c>
      <c r="E18" s="93" t="s">
        <v>501</v>
      </c>
      <c r="F18" s="1" t="s">
        <v>183</v>
      </c>
      <c r="G18" s="78">
        <f t="shared" si="4"/>
        <v>1200</v>
      </c>
      <c r="H18" s="78" t="s">
        <v>523</v>
      </c>
      <c r="I18" s="1" t="s">
        <v>524</v>
      </c>
      <c r="J18" s="78">
        <f t="shared" si="5"/>
        <v>0.20799999999999999</v>
      </c>
      <c r="K18" s="78">
        <f t="shared" si="5"/>
        <v>3.47</v>
      </c>
      <c r="L18" s="1">
        <v>1</v>
      </c>
      <c r="M18" s="95">
        <f t="shared" si="0"/>
        <v>1.1064078446841709E-2</v>
      </c>
      <c r="N18" s="93" t="s">
        <v>525</v>
      </c>
      <c r="O18" s="93" t="s">
        <v>501</v>
      </c>
      <c r="P18" s="46">
        <v>0</v>
      </c>
      <c r="Q18" s="96">
        <f t="shared" si="1"/>
        <v>65.272208695652182</v>
      </c>
      <c r="R18" s="92">
        <f t="shared" si="2"/>
        <v>3.0173913043478264</v>
      </c>
      <c r="S18" s="78">
        <v>0.33</v>
      </c>
      <c r="T18" s="78">
        <v>2.7</v>
      </c>
      <c r="U18" s="78">
        <v>15</v>
      </c>
      <c r="V18" s="78">
        <v>1000</v>
      </c>
      <c r="W18" s="35" t="s">
        <v>14</v>
      </c>
      <c r="X18" s="35" t="s">
        <v>188</v>
      </c>
      <c r="Y18" s="78" t="s">
        <v>501</v>
      </c>
      <c r="Z18" s="78" t="s">
        <v>115</v>
      </c>
      <c r="AA18" s="78">
        <v>0</v>
      </c>
      <c r="AB18" s="1" t="s">
        <v>130</v>
      </c>
      <c r="AC18" s="78" t="s">
        <v>526</v>
      </c>
      <c r="AD18" s="78">
        <v>0</v>
      </c>
      <c r="AE18" s="92">
        <v>0.19043126491061901</v>
      </c>
      <c r="AF18" s="92">
        <v>0.380416274196544</v>
      </c>
      <c r="AG18" s="92">
        <v>-0.52903382515856801</v>
      </c>
      <c r="AH18" s="78" t="s">
        <v>528</v>
      </c>
      <c r="AI18" s="78">
        <v>0</v>
      </c>
      <c r="AJ18" s="92">
        <v>4.57450575064495</v>
      </c>
      <c r="AK18" s="92">
        <v>12.2527063049119</v>
      </c>
      <c r="AL18" s="92">
        <v>-12.5519411856306</v>
      </c>
      <c r="AM18" s="92">
        <v>9.0455211408853007</v>
      </c>
      <c r="AN18" s="92">
        <v>6.3401318010376002</v>
      </c>
      <c r="AO18" s="92">
        <v>33.650708304639998</v>
      </c>
      <c r="AP18" s="92">
        <v>0</v>
      </c>
      <c r="AQ18" s="92">
        <v>9.0978094017931799</v>
      </c>
      <c r="AR18" s="92">
        <v>5.3034859152410299</v>
      </c>
      <c r="AS18" s="92">
        <v>27.464434272479998</v>
      </c>
      <c r="AT18" s="92">
        <v>8.2842381600002103E-3</v>
      </c>
      <c r="AU18" s="95">
        <v>3.7399386198289399E-2</v>
      </c>
      <c r="AV18" s="95">
        <v>9.6454723868585099E-2</v>
      </c>
      <c r="AW18" s="78" t="s">
        <v>501</v>
      </c>
      <c r="AX18" s="78" t="s">
        <v>501</v>
      </c>
      <c r="AY18" s="78" t="s">
        <v>501</v>
      </c>
      <c r="AZ18" s="78" t="s">
        <v>501</v>
      </c>
      <c r="BA18" s="78" t="s">
        <v>501</v>
      </c>
      <c r="BB18" s="78" t="s">
        <v>501</v>
      </c>
      <c r="BC18" s="78" t="s">
        <v>529</v>
      </c>
      <c r="BD18" s="78">
        <v>0</v>
      </c>
      <c r="BE18" s="96">
        <v>7.1326819041437997</v>
      </c>
      <c r="BF18" s="96">
        <v>37.052409456659603</v>
      </c>
      <c r="BG18" s="95">
        <v>1.14640192391572E-2</v>
      </c>
      <c r="BH18" s="95">
        <v>3.6422360906934403E-2</v>
      </c>
      <c r="BI18" s="78" t="s">
        <v>501</v>
      </c>
      <c r="BJ18" s="78" t="s">
        <v>501</v>
      </c>
      <c r="BK18" s="78" t="s">
        <v>501</v>
      </c>
      <c r="BL18" s="78" t="s">
        <v>501</v>
      </c>
      <c r="BM18" s="78" t="s">
        <v>501</v>
      </c>
      <c r="BN18" s="78" t="s">
        <v>501</v>
      </c>
      <c r="BO18" s="78" t="s">
        <v>529</v>
      </c>
      <c r="BP18" s="1">
        <v>0</v>
      </c>
      <c r="BQ18" s="96">
        <v>4.1198272664215203</v>
      </c>
      <c r="BR18" s="96">
        <v>31.291090193837</v>
      </c>
      <c r="BS18" s="95">
        <f t="shared" si="3"/>
        <v>9.2424365410852477E-4</v>
      </c>
      <c r="BT18" s="97" t="s">
        <v>557</v>
      </c>
      <c r="BU18" s="78" t="s">
        <v>567</v>
      </c>
    </row>
    <row r="19" spans="1:73" ht="30" x14ac:dyDescent="0.25">
      <c r="A19" s="97" t="s">
        <v>536</v>
      </c>
      <c r="B19" s="97" t="s">
        <v>542</v>
      </c>
      <c r="C19" s="78">
        <v>1</v>
      </c>
      <c r="D19" s="78">
        <v>2</v>
      </c>
      <c r="E19" s="93" t="s">
        <v>501</v>
      </c>
      <c r="F19" s="1" t="s">
        <v>435</v>
      </c>
      <c r="G19" s="46">
        <f>G16</f>
        <v>720</v>
      </c>
      <c r="H19" s="78" t="s">
        <v>523</v>
      </c>
      <c r="I19" s="1" t="s">
        <v>524</v>
      </c>
      <c r="J19" s="1">
        <v>0.20799999999999999</v>
      </c>
      <c r="K19" s="1">
        <v>1.94</v>
      </c>
      <c r="L19" s="1">
        <v>1</v>
      </c>
      <c r="M19" s="95">
        <f t="shared" si="0"/>
        <v>3.5397348860287052E-2</v>
      </c>
      <c r="N19" s="93" t="s">
        <v>525</v>
      </c>
      <c r="O19" s="93" t="s">
        <v>501</v>
      </c>
      <c r="P19" s="46">
        <v>0</v>
      </c>
      <c r="Q19" s="96">
        <f t="shared" si="1"/>
        <v>36.492243478260868</v>
      </c>
      <c r="R19" s="92">
        <f t="shared" si="2"/>
        <v>1.6869565217391305</v>
      </c>
      <c r="S19" s="78">
        <v>0.33</v>
      </c>
      <c r="T19" s="78">
        <v>2.7</v>
      </c>
      <c r="U19" s="78">
        <v>15</v>
      </c>
      <c r="V19" s="78">
        <v>1000</v>
      </c>
      <c r="W19" s="35" t="s">
        <v>14</v>
      </c>
      <c r="X19" s="35" t="s">
        <v>188</v>
      </c>
      <c r="Y19" s="78" t="s">
        <v>501</v>
      </c>
      <c r="Z19" s="78" t="s">
        <v>115</v>
      </c>
      <c r="AA19" s="78">
        <v>0</v>
      </c>
      <c r="AB19" s="1" t="s">
        <v>130</v>
      </c>
      <c r="AC19" s="78" t="s">
        <v>526</v>
      </c>
      <c r="AD19" s="78">
        <v>0</v>
      </c>
      <c r="AE19" s="92">
        <v>0.198912921681592</v>
      </c>
      <c r="AF19" s="92">
        <v>0.29302613020690499</v>
      </c>
      <c r="AG19" s="92">
        <v>-0.48618023318036901</v>
      </c>
      <c r="AH19" s="78" t="s">
        <v>527</v>
      </c>
      <c r="AI19" s="78">
        <v>0</v>
      </c>
      <c r="AJ19" s="92">
        <v>3.77951769319903</v>
      </c>
      <c r="AK19" s="92">
        <v>13.139045216315299</v>
      </c>
      <c r="AL19" s="92">
        <v>-11.277325876849799</v>
      </c>
      <c r="AM19" s="92">
        <v>10.254737661201601</v>
      </c>
      <c r="AN19" s="92">
        <v>8.3544007799460491</v>
      </c>
      <c r="AO19" s="92">
        <v>71.265645247440006</v>
      </c>
      <c r="AP19" s="92">
        <v>0</v>
      </c>
      <c r="AQ19" s="92">
        <v>7.5722549729837398</v>
      </c>
      <c r="AR19" s="92">
        <v>5.93262563759213</v>
      </c>
      <c r="AS19" s="92">
        <v>31.152411565680001</v>
      </c>
      <c r="AT19" s="92">
        <v>0</v>
      </c>
      <c r="AU19" s="95">
        <v>0.29831063792889501</v>
      </c>
      <c r="AV19" s="95">
        <v>0.85165805810022199</v>
      </c>
      <c r="AW19" s="78" t="s">
        <v>501</v>
      </c>
      <c r="AX19" s="78" t="s">
        <v>501</v>
      </c>
      <c r="AY19" s="78" t="s">
        <v>501</v>
      </c>
      <c r="AZ19" s="78" t="s">
        <v>501</v>
      </c>
      <c r="BA19" s="78" t="s">
        <v>501</v>
      </c>
      <c r="BB19" s="78" t="s">
        <v>501</v>
      </c>
      <c r="BC19" s="78" t="s">
        <v>529</v>
      </c>
      <c r="BD19" s="78">
        <v>0</v>
      </c>
      <c r="BE19" s="96">
        <v>17.206723309727199</v>
      </c>
      <c r="BF19" s="96">
        <v>107.79068518998101</v>
      </c>
      <c r="BG19" s="95">
        <v>0.14843320690141701</v>
      </c>
      <c r="BH19" s="95">
        <v>0.399635075416852</v>
      </c>
      <c r="BI19" s="78" t="s">
        <v>501</v>
      </c>
      <c r="BJ19" s="78" t="s">
        <v>501</v>
      </c>
      <c r="BK19" s="78" t="s">
        <v>501</v>
      </c>
      <c r="BL19" s="78" t="s">
        <v>501</v>
      </c>
      <c r="BM19" s="78" t="s">
        <v>501</v>
      </c>
      <c r="BN19" s="78" t="s">
        <v>501</v>
      </c>
      <c r="BO19" s="78" t="s">
        <v>529</v>
      </c>
      <c r="BP19" s="1">
        <v>0</v>
      </c>
      <c r="BQ19" s="96">
        <v>12.980701950557</v>
      </c>
      <c r="BR19" s="96">
        <v>76.327577163317798</v>
      </c>
      <c r="BS19" s="95">
        <f t="shared" si="3"/>
        <v>1.630968652520055E-2</v>
      </c>
      <c r="BT19" s="97" t="s">
        <v>558</v>
      </c>
      <c r="BU19" s="78" t="s">
        <v>568</v>
      </c>
    </row>
    <row r="20" spans="1:73" ht="30" x14ac:dyDescent="0.25">
      <c r="A20" s="97" t="s">
        <v>537</v>
      </c>
      <c r="B20" s="97" t="s">
        <v>543</v>
      </c>
      <c r="C20" s="78">
        <v>1</v>
      </c>
      <c r="D20" s="78">
        <v>2</v>
      </c>
      <c r="E20" s="93" t="s">
        <v>501</v>
      </c>
      <c r="F20" s="1" t="s">
        <v>435</v>
      </c>
      <c r="G20" s="78">
        <f t="shared" ref="G20:G21" si="6">G17</f>
        <v>900</v>
      </c>
      <c r="H20" s="78" t="s">
        <v>523</v>
      </c>
      <c r="I20" s="1" t="s">
        <v>524</v>
      </c>
      <c r="J20" s="1">
        <v>0.27500000000000002</v>
      </c>
      <c r="K20" s="1">
        <v>2.7</v>
      </c>
      <c r="L20" s="1">
        <v>1</v>
      </c>
      <c r="M20" s="95">
        <f t="shared" si="0"/>
        <v>2.4161062372657811E-2</v>
      </c>
      <c r="N20" s="93" t="s">
        <v>525</v>
      </c>
      <c r="O20" s="93" t="s">
        <v>501</v>
      </c>
      <c r="P20" s="46">
        <v>0</v>
      </c>
      <c r="Q20" s="96">
        <f t="shared" si="1"/>
        <v>88.777173913043498</v>
      </c>
      <c r="R20" s="92">
        <f t="shared" si="2"/>
        <v>2.347826086956522</v>
      </c>
      <c r="S20" s="78">
        <v>0.33</v>
      </c>
      <c r="T20" s="78">
        <v>2.7</v>
      </c>
      <c r="U20" s="78">
        <v>15</v>
      </c>
      <c r="V20" s="78">
        <v>1000</v>
      </c>
      <c r="W20" s="35" t="s">
        <v>14</v>
      </c>
      <c r="X20" s="35" t="s">
        <v>188</v>
      </c>
      <c r="Y20" s="78" t="s">
        <v>501</v>
      </c>
      <c r="Z20" s="78" t="s">
        <v>115</v>
      </c>
      <c r="AA20" s="78">
        <v>0</v>
      </c>
      <c r="AB20" s="1" t="s">
        <v>130</v>
      </c>
      <c r="AC20" s="78" t="s">
        <v>526</v>
      </c>
      <c r="AD20" s="78">
        <v>0</v>
      </c>
      <c r="AE20" s="92" t="s">
        <v>549</v>
      </c>
      <c r="AF20" s="92" t="s">
        <v>549</v>
      </c>
      <c r="AG20" s="92" t="s">
        <v>549</v>
      </c>
      <c r="AH20" s="78" t="s">
        <v>527</v>
      </c>
      <c r="AI20" s="78">
        <v>0</v>
      </c>
      <c r="AJ20" s="92" t="s">
        <v>549</v>
      </c>
      <c r="AK20" s="92" t="s">
        <v>549</v>
      </c>
      <c r="AL20" s="92" t="s">
        <v>549</v>
      </c>
      <c r="AM20" s="92">
        <v>9.0425647673545804</v>
      </c>
      <c r="AN20" s="92">
        <v>10.676529182658101</v>
      </c>
      <c r="AO20" s="92">
        <v>85.399055772240004</v>
      </c>
      <c r="AP20" s="92">
        <v>0</v>
      </c>
      <c r="AQ20" s="92">
        <v>5.4782038617689999</v>
      </c>
      <c r="AR20" s="92">
        <v>4.95721877274599</v>
      </c>
      <c r="AS20" s="92">
        <v>28.184663402879998</v>
      </c>
      <c r="AT20" s="92">
        <v>0</v>
      </c>
      <c r="AU20" s="95">
        <v>0.49348492642383901</v>
      </c>
      <c r="AV20" s="95">
        <v>1.0000788347691001</v>
      </c>
      <c r="AW20" s="78" t="s">
        <v>501</v>
      </c>
      <c r="AX20" s="78" t="s">
        <v>501</v>
      </c>
      <c r="AY20" s="78" t="s">
        <v>501</v>
      </c>
      <c r="AZ20" s="78" t="s">
        <v>501</v>
      </c>
      <c r="BA20" s="78" t="s">
        <v>501</v>
      </c>
      <c r="BB20" s="78" t="s">
        <v>501</v>
      </c>
      <c r="BC20" s="78" t="s">
        <v>529</v>
      </c>
      <c r="BD20" s="78">
        <v>0</v>
      </c>
      <c r="BE20" s="96">
        <v>21.632258528451601</v>
      </c>
      <c r="BF20" s="96">
        <v>91.626805511941896</v>
      </c>
      <c r="BG20" s="95">
        <v>0.16950664955612799</v>
      </c>
      <c r="BH20" s="95">
        <v>0.37790270571705498</v>
      </c>
      <c r="BI20" s="78" t="s">
        <v>501</v>
      </c>
      <c r="BJ20" s="78" t="s">
        <v>501</v>
      </c>
      <c r="BK20" s="78" t="s">
        <v>501</v>
      </c>
      <c r="BL20" s="78" t="s">
        <v>501</v>
      </c>
      <c r="BM20" s="78" t="s">
        <v>501</v>
      </c>
      <c r="BN20" s="78" t="s">
        <v>501</v>
      </c>
      <c r="BO20" s="78" t="s">
        <v>529</v>
      </c>
      <c r="BP20" s="1">
        <v>0</v>
      </c>
      <c r="BQ20" s="96">
        <v>13.95474780907</v>
      </c>
      <c r="BR20" s="96">
        <v>64.376425741162294</v>
      </c>
      <c r="BS20" s="95">
        <f t="shared" si="3"/>
        <v>9.3773904804800388E-3</v>
      </c>
      <c r="BT20" s="97" t="s">
        <v>559</v>
      </c>
      <c r="BU20" s="78" t="s">
        <v>569</v>
      </c>
    </row>
    <row r="21" spans="1:73" ht="30" x14ac:dyDescent="0.25">
      <c r="A21" s="97" t="s">
        <v>538</v>
      </c>
      <c r="B21" s="97" t="s">
        <v>544</v>
      </c>
      <c r="C21" s="78">
        <v>1</v>
      </c>
      <c r="D21" s="78">
        <v>2</v>
      </c>
      <c r="E21" s="93" t="s">
        <v>501</v>
      </c>
      <c r="F21" s="1" t="s">
        <v>435</v>
      </c>
      <c r="G21" s="78">
        <f t="shared" si="6"/>
        <v>1200</v>
      </c>
      <c r="H21" s="78" t="s">
        <v>523</v>
      </c>
      <c r="I21" s="1" t="s">
        <v>524</v>
      </c>
      <c r="J21" s="1">
        <v>0.32500000000000001</v>
      </c>
      <c r="K21" s="1">
        <v>3.47</v>
      </c>
      <c r="L21" s="1">
        <v>1</v>
      </c>
      <c r="M21" s="95">
        <f t="shared" si="0"/>
        <v>1.7287622573190168E-2</v>
      </c>
      <c r="N21" s="93" t="s">
        <v>525</v>
      </c>
      <c r="O21" s="93" t="s">
        <v>501</v>
      </c>
      <c r="P21" s="46">
        <v>0</v>
      </c>
      <c r="Q21" s="96">
        <f t="shared" si="1"/>
        <v>159.35597826086959</v>
      </c>
      <c r="R21" s="92">
        <f t="shared" si="2"/>
        <v>3.0173913043478264</v>
      </c>
      <c r="S21" s="78">
        <v>0.33</v>
      </c>
      <c r="T21" s="78">
        <v>2.7</v>
      </c>
      <c r="U21" s="78">
        <v>15</v>
      </c>
      <c r="V21" s="78">
        <v>1000</v>
      </c>
      <c r="W21" s="35" t="s">
        <v>14</v>
      </c>
      <c r="X21" s="35" t="s">
        <v>188</v>
      </c>
      <c r="Y21" s="78" t="s">
        <v>501</v>
      </c>
      <c r="Z21" s="78" t="s">
        <v>115</v>
      </c>
      <c r="AA21" s="78">
        <v>0</v>
      </c>
      <c r="AB21" s="1" t="s">
        <v>130</v>
      </c>
      <c r="AC21" s="78" t="s">
        <v>526</v>
      </c>
      <c r="AD21" s="78">
        <v>0</v>
      </c>
      <c r="AE21" s="92" t="s">
        <v>549</v>
      </c>
      <c r="AF21" s="92" t="s">
        <v>549</v>
      </c>
      <c r="AG21" s="92" t="s">
        <v>549</v>
      </c>
      <c r="AH21" s="78" t="s">
        <v>527</v>
      </c>
      <c r="AI21" s="78">
        <v>0</v>
      </c>
      <c r="AJ21" s="92" t="s">
        <v>549</v>
      </c>
      <c r="AK21" s="92" t="s">
        <v>549</v>
      </c>
      <c r="AL21" s="92" t="s">
        <v>549</v>
      </c>
      <c r="AM21" s="92">
        <v>8.1296327647917206</v>
      </c>
      <c r="AN21" s="92">
        <v>10.0164881811952</v>
      </c>
      <c r="AO21" s="92">
        <v>83.757349485039995</v>
      </c>
      <c r="AP21" s="92">
        <v>0</v>
      </c>
      <c r="AQ21" s="92">
        <v>6.0718757711625804</v>
      </c>
      <c r="AR21" s="92">
        <v>5.3152868675631204</v>
      </c>
      <c r="AS21" s="92">
        <v>39.301723272479997</v>
      </c>
      <c r="AT21" s="92">
        <v>0</v>
      </c>
      <c r="AU21" s="95">
        <v>0.29460395317162802</v>
      </c>
      <c r="AV21" s="95">
        <v>0.63684670080568995</v>
      </c>
      <c r="AW21" s="78" t="s">
        <v>501</v>
      </c>
      <c r="AX21" s="78" t="s">
        <v>501</v>
      </c>
      <c r="AY21" s="78" t="s">
        <v>501</v>
      </c>
      <c r="AZ21" s="78" t="s">
        <v>501</v>
      </c>
      <c r="BA21" s="78" t="s">
        <v>501</v>
      </c>
      <c r="BB21" s="78" t="s">
        <v>501</v>
      </c>
      <c r="BC21" s="78" t="s">
        <v>529</v>
      </c>
      <c r="BD21" s="78">
        <v>0</v>
      </c>
      <c r="BE21" s="96">
        <v>17.3023567547582</v>
      </c>
      <c r="BF21" s="96">
        <v>87.157265612907594</v>
      </c>
      <c r="BG21" s="95">
        <v>9.0143063586468397E-2</v>
      </c>
      <c r="BH21" s="95">
        <v>0.24110903664858099</v>
      </c>
      <c r="BI21" s="78" t="s">
        <v>501</v>
      </c>
      <c r="BJ21" s="78" t="s">
        <v>501</v>
      </c>
      <c r="BK21" s="78" t="s">
        <v>501</v>
      </c>
      <c r="BL21" s="78" t="s">
        <v>501</v>
      </c>
      <c r="BM21" s="78" t="s">
        <v>501</v>
      </c>
      <c r="BN21" s="78" t="s">
        <v>501</v>
      </c>
      <c r="BO21" s="78" t="s">
        <v>529</v>
      </c>
      <c r="BP21" s="1">
        <v>0</v>
      </c>
      <c r="BQ21" s="96">
        <v>10.4448716394695</v>
      </c>
      <c r="BR21" s="96">
        <v>56.9270153267708</v>
      </c>
      <c r="BS21" s="95">
        <f t="shared" si="3"/>
        <v>2.9800581410705427E-3</v>
      </c>
      <c r="BT21" s="97" t="s">
        <v>560</v>
      </c>
      <c r="BU21" s="78" t="s">
        <v>570</v>
      </c>
    </row>
    <row r="22" spans="1:73" ht="75" x14ac:dyDescent="0.25">
      <c r="AE22" s="98" t="s">
        <v>550</v>
      </c>
      <c r="AJ22" s="98" t="s">
        <v>550</v>
      </c>
      <c r="AM22" s="92"/>
      <c r="AN22" s="92"/>
      <c r="AO22" s="92"/>
      <c r="AP22" s="92"/>
      <c r="AQ22" s="92"/>
      <c r="AR22" s="92"/>
      <c r="AS22" s="92"/>
      <c r="AT22" s="92"/>
      <c r="BC22" s="98" t="s">
        <v>548</v>
      </c>
      <c r="BE22" s="96"/>
      <c r="BF22" s="96"/>
      <c r="BG22" s="96"/>
      <c r="BH22" s="96"/>
      <c r="BO22" s="98" t="s">
        <v>548</v>
      </c>
      <c r="BQ22" s="96"/>
      <c r="BR22" s="96"/>
    </row>
    <row r="23" spans="1:73" x14ac:dyDescent="0.25">
      <c r="AM23" s="92"/>
      <c r="AN23" s="92"/>
      <c r="AO23" s="92"/>
      <c r="AP23" s="92"/>
      <c r="AQ23" s="92"/>
      <c r="AR23" s="92"/>
      <c r="AS23" s="92"/>
      <c r="AT23" s="92"/>
    </row>
    <row r="24" spans="1:73" x14ac:dyDescent="0.25">
      <c r="AM24" s="92"/>
      <c r="AN24" s="92"/>
      <c r="AO24" s="92"/>
      <c r="AP24" s="92"/>
      <c r="AQ24" s="92"/>
      <c r="AR24" s="92"/>
      <c r="AS24" s="92"/>
      <c r="AT24" s="92"/>
    </row>
  </sheetData>
  <mergeCells count="49">
    <mergeCell ref="BK9:BL9"/>
    <mergeCell ref="BM9:BN9"/>
    <mergeCell ref="AC9:AG9"/>
    <mergeCell ref="AH9:AL9"/>
    <mergeCell ref="AM9:AP9"/>
    <mergeCell ref="AQ9:AT9"/>
    <mergeCell ref="A2:G7"/>
    <mergeCell ref="U9:U10"/>
    <mergeCell ref="O9:O10"/>
    <mergeCell ref="S9:S10"/>
    <mergeCell ref="AU9:AV9"/>
    <mergeCell ref="A9:A10"/>
    <mergeCell ref="K9:K10"/>
    <mergeCell ref="N9:N10"/>
    <mergeCell ref="Q9:Q10"/>
    <mergeCell ref="I9:I10"/>
    <mergeCell ref="J9:J10"/>
    <mergeCell ref="F9:F10"/>
    <mergeCell ref="V9:V10"/>
    <mergeCell ref="R9:R10"/>
    <mergeCell ref="G9:G10"/>
    <mergeCell ref="C9:C10"/>
    <mergeCell ref="H8:V8"/>
    <mergeCell ref="A8:B8"/>
    <mergeCell ref="C8:G8"/>
    <mergeCell ref="E9:E10"/>
    <mergeCell ref="T9:T10"/>
    <mergeCell ref="M9:M10"/>
    <mergeCell ref="L9:L10"/>
    <mergeCell ref="H9:H10"/>
    <mergeCell ref="P9:P10"/>
    <mergeCell ref="D9:D10"/>
    <mergeCell ref="B9:B10"/>
    <mergeCell ref="AC8:BS8"/>
    <mergeCell ref="Y9:Y10"/>
    <mergeCell ref="Z9:Z10"/>
    <mergeCell ref="AA9:AA10"/>
    <mergeCell ref="W9:W10"/>
    <mergeCell ref="W8:AB8"/>
    <mergeCell ref="X9:X10"/>
    <mergeCell ref="AB9:AB10"/>
    <mergeCell ref="BS9:BS10"/>
    <mergeCell ref="AW9:AX9"/>
    <mergeCell ref="AY9:AZ9"/>
    <mergeCell ref="BA9:BB9"/>
    <mergeCell ref="BC9:BF9"/>
    <mergeCell ref="BG9:BH9"/>
    <mergeCell ref="BO9:BR9"/>
    <mergeCell ref="BI9:BJ9"/>
  </mergeCells>
  <pageMargins left="0.7" right="0.7" top="0.75" bottom="0.75" header="0.3" footer="0.3"/>
  <pageSetup paperSize="17" scale="40" fitToWidth="2"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pageSetUpPr fitToPage="1"/>
  </sheetPr>
  <dimension ref="A1:C172"/>
  <sheetViews>
    <sheetView topLeftCell="A88" zoomScale="70" zoomScaleNormal="70" zoomScalePageLayoutView="70" workbookViewId="0">
      <selection activeCell="B156" sqref="B156"/>
    </sheetView>
  </sheetViews>
  <sheetFormatPr defaultColWidth="8.7109375" defaultRowHeight="15" x14ac:dyDescent="0.25"/>
  <cols>
    <col min="1" max="1" width="5.28515625" customWidth="1"/>
    <col min="2" max="2" width="42.140625" customWidth="1"/>
    <col min="3" max="3" width="119.7109375" customWidth="1"/>
  </cols>
  <sheetData>
    <row r="1" spans="1:3" x14ac:dyDescent="0.25">
      <c r="A1" s="153" t="s">
        <v>49</v>
      </c>
      <c r="B1" s="153"/>
      <c r="C1" s="153"/>
    </row>
    <row r="2" spans="1:3" x14ac:dyDescent="0.25">
      <c r="A2" s="153"/>
      <c r="B2" s="153"/>
      <c r="C2" s="153"/>
    </row>
    <row r="3" spans="1:3" ht="51" customHeight="1" x14ac:dyDescent="0.3">
      <c r="A3" s="152" t="s">
        <v>429</v>
      </c>
      <c r="B3" s="152"/>
      <c r="C3" s="152"/>
    </row>
    <row r="4" spans="1:3" ht="45" x14ac:dyDescent="0.25">
      <c r="B4" s="7" t="s">
        <v>22</v>
      </c>
      <c r="C4" s="10" t="s">
        <v>430</v>
      </c>
    </row>
    <row r="5" spans="1:3" ht="45" x14ac:dyDescent="0.25">
      <c r="B5" s="7" t="s">
        <v>11</v>
      </c>
      <c r="C5" s="10" t="s">
        <v>23</v>
      </c>
    </row>
    <row r="6" spans="1:3" ht="30" x14ac:dyDescent="0.25">
      <c r="B6" s="7" t="s">
        <v>312</v>
      </c>
      <c r="C6" s="10" t="s">
        <v>24</v>
      </c>
    </row>
    <row r="7" spans="1:3" ht="60" x14ac:dyDescent="0.25">
      <c r="B7" s="7" t="s">
        <v>25</v>
      </c>
      <c r="C7" s="10" t="s">
        <v>26</v>
      </c>
    </row>
    <row r="8" spans="1:3" ht="45" x14ac:dyDescent="0.25">
      <c r="B8" s="7" t="s">
        <v>27</v>
      </c>
      <c r="C8" s="10" t="s">
        <v>28</v>
      </c>
    </row>
    <row r="9" spans="1:3" ht="45" x14ac:dyDescent="0.25">
      <c r="B9" s="7" t="s">
        <v>59</v>
      </c>
      <c r="C9" s="10" t="s">
        <v>31</v>
      </c>
    </row>
    <row r="10" spans="1:3" ht="60" x14ac:dyDescent="0.25">
      <c r="B10" s="7" t="s">
        <v>29</v>
      </c>
      <c r="C10" s="10" t="s">
        <v>32</v>
      </c>
    </row>
    <row r="11" spans="1:3" ht="45" x14ac:dyDescent="0.25">
      <c r="B11" s="7" t="s">
        <v>30</v>
      </c>
      <c r="C11" s="10" t="s">
        <v>33</v>
      </c>
    </row>
    <row r="12" spans="1:3" x14ac:dyDescent="0.25">
      <c r="B12" s="7" t="s">
        <v>34</v>
      </c>
      <c r="C12" s="10"/>
    </row>
    <row r="13" spans="1:3" s="9" customFormat="1" x14ac:dyDescent="0.25">
      <c r="B13" s="33"/>
      <c r="C13" s="34"/>
    </row>
    <row r="14" spans="1:3" s="61" customFormat="1" ht="18.75" x14ac:dyDescent="0.3">
      <c r="A14" s="69" t="s">
        <v>214</v>
      </c>
      <c r="B14" s="69"/>
      <c r="C14" s="69"/>
    </row>
    <row r="15" spans="1:3" s="61" customFormat="1" x14ac:dyDescent="0.25">
      <c r="A15" s="64"/>
      <c r="B15" s="67" t="s">
        <v>215</v>
      </c>
      <c r="C15" s="66" t="s">
        <v>216</v>
      </c>
    </row>
    <row r="16" spans="1:3" s="61" customFormat="1" x14ac:dyDescent="0.25">
      <c r="A16" s="64"/>
      <c r="B16" s="67">
        <v>1</v>
      </c>
      <c r="C16" s="68" t="s">
        <v>217</v>
      </c>
    </row>
    <row r="17" spans="1:3" s="61" customFormat="1" ht="45" x14ac:dyDescent="0.25">
      <c r="A17" s="64"/>
      <c r="B17" s="67">
        <v>2</v>
      </c>
      <c r="C17" s="65" t="s">
        <v>218</v>
      </c>
    </row>
    <row r="18" spans="1:3" s="61" customFormat="1" ht="30" x14ac:dyDescent="0.25">
      <c r="A18" s="64"/>
      <c r="B18" s="67">
        <v>3</v>
      </c>
      <c r="C18" s="65" t="s">
        <v>219</v>
      </c>
    </row>
    <row r="19" spans="1:3" s="61" customFormat="1" ht="45" x14ac:dyDescent="0.25">
      <c r="A19" s="64"/>
      <c r="B19" s="67">
        <v>4</v>
      </c>
      <c r="C19" s="65" t="s">
        <v>220</v>
      </c>
    </row>
    <row r="20" spans="1:3" s="61" customFormat="1" ht="45" x14ac:dyDescent="0.25">
      <c r="A20" s="64"/>
      <c r="B20" s="67">
        <v>5</v>
      </c>
      <c r="C20" s="65" t="s">
        <v>221</v>
      </c>
    </row>
    <row r="21" spans="1:3" s="61" customFormat="1" ht="45" x14ac:dyDescent="0.25">
      <c r="A21" s="64"/>
      <c r="B21" s="67">
        <v>6</v>
      </c>
      <c r="C21" s="65" t="s">
        <v>222</v>
      </c>
    </row>
    <row r="22" spans="1:3" s="61" customFormat="1" ht="60" x14ac:dyDescent="0.25">
      <c r="A22" s="64"/>
      <c r="B22" s="67">
        <v>7</v>
      </c>
      <c r="C22" s="65" t="s">
        <v>223</v>
      </c>
    </row>
    <row r="23" spans="1:3" s="61" customFormat="1" ht="45" x14ac:dyDescent="0.25">
      <c r="A23" s="64"/>
      <c r="B23" s="67">
        <v>8</v>
      </c>
      <c r="C23" s="65" t="s">
        <v>224</v>
      </c>
    </row>
    <row r="24" spans="1:3" s="61" customFormat="1" ht="30" x14ac:dyDescent="0.25">
      <c r="A24" s="64"/>
      <c r="B24" s="67">
        <v>9</v>
      </c>
      <c r="C24" s="65" t="s">
        <v>225</v>
      </c>
    </row>
    <row r="25" spans="1:3" s="61" customFormat="1" x14ac:dyDescent="0.25">
      <c r="B25" s="33"/>
      <c r="C25" s="34"/>
    </row>
    <row r="26" spans="1:3" s="52" customFormat="1" ht="18.75" x14ac:dyDescent="0.3">
      <c r="A26" s="151" t="s">
        <v>163</v>
      </c>
      <c r="B26" s="151"/>
      <c r="C26" s="151"/>
    </row>
    <row r="27" spans="1:3" s="52" customFormat="1" x14ac:dyDescent="0.25">
      <c r="A27" s="55"/>
      <c r="B27" s="56" t="s">
        <v>164</v>
      </c>
      <c r="C27" s="57" t="s">
        <v>165</v>
      </c>
    </row>
    <row r="28" spans="1:3" s="52" customFormat="1" x14ac:dyDescent="0.25">
      <c r="A28" s="55"/>
      <c r="B28" s="56" t="s">
        <v>166</v>
      </c>
      <c r="C28" s="57" t="s">
        <v>167</v>
      </c>
    </row>
    <row r="29" spans="1:3" s="52" customFormat="1" x14ac:dyDescent="0.25">
      <c r="A29" s="55"/>
      <c r="B29" s="56" t="s">
        <v>168</v>
      </c>
      <c r="C29" s="57" t="s">
        <v>169</v>
      </c>
    </row>
    <row r="30" spans="1:3" s="52" customFormat="1" x14ac:dyDescent="0.25">
      <c r="A30" s="55"/>
      <c r="B30" s="56" t="s">
        <v>170</v>
      </c>
      <c r="C30" s="57" t="s">
        <v>171</v>
      </c>
    </row>
    <row r="31" spans="1:3" s="52" customFormat="1" x14ac:dyDescent="0.25">
      <c r="A31" s="55"/>
      <c r="B31" s="56" t="s">
        <v>172</v>
      </c>
      <c r="C31" s="57" t="s">
        <v>173</v>
      </c>
    </row>
    <row r="32" spans="1:3" s="52" customFormat="1" x14ac:dyDescent="0.25">
      <c r="A32" s="55"/>
      <c r="B32" s="56" t="s">
        <v>174</v>
      </c>
      <c r="C32" s="57" t="s">
        <v>175</v>
      </c>
    </row>
    <row r="33" spans="1:3" s="52" customFormat="1" x14ac:dyDescent="0.25">
      <c r="A33" s="55"/>
      <c r="B33" s="56" t="s">
        <v>34</v>
      </c>
      <c r="C33" s="57"/>
    </row>
    <row r="34" spans="1:3" s="52" customFormat="1" x14ac:dyDescent="0.25"/>
    <row r="35" spans="1:3" s="9" customFormat="1" ht="18.75" x14ac:dyDescent="0.3">
      <c r="A35" s="151" t="s">
        <v>118</v>
      </c>
      <c r="B35" s="151"/>
      <c r="C35" s="151"/>
    </row>
    <row r="36" spans="1:3" s="9" customFormat="1" x14ac:dyDescent="0.25">
      <c r="B36" s="7" t="s">
        <v>119</v>
      </c>
      <c r="C36" s="10" t="s">
        <v>119</v>
      </c>
    </row>
    <row r="37" spans="1:3" s="9" customFormat="1" x14ac:dyDescent="0.25">
      <c r="B37" s="7" t="s">
        <v>124</v>
      </c>
      <c r="C37" s="10" t="s">
        <v>126</v>
      </c>
    </row>
    <row r="38" spans="1:3" s="9" customFormat="1" x14ac:dyDescent="0.25">
      <c r="B38" s="7" t="s">
        <v>125</v>
      </c>
      <c r="C38" s="10" t="s">
        <v>129</v>
      </c>
    </row>
    <row r="39" spans="1:3" s="9" customFormat="1" x14ac:dyDescent="0.25">
      <c r="B39" s="7" t="s">
        <v>122</v>
      </c>
      <c r="C39" s="10" t="s">
        <v>123</v>
      </c>
    </row>
    <row r="40" spans="1:3" s="9" customFormat="1" x14ac:dyDescent="0.25">
      <c r="B40" s="7" t="s">
        <v>120</v>
      </c>
      <c r="C40" s="10" t="s">
        <v>127</v>
      </c>
    </row>
    <row r="41" spans="1:3" s="9" customFormat="1" ht="15.75" customHeight="1" x14ac:dyDescent="0.25">
      <c r="B41" s="7" t="s">
        <v>121</v>
      </c>
      <c r="C41" s="10" t="s">
        <v>128</v>
      </c>
    </row>
    <row r="42" spans="1:3" s="9" customFormat="1" x14ac:dyDescent="0.25">
      <c r="B42" s="7" t="s">
        <v>34</v>
      </c>
      <c r="C42" s="10"/>
    </row>
    <row r="43" spans="1:3" s="64" customFormat="1" x14ac:dyDescent="0.25">
      <c r="B43" s="33"/>
      <c r="C43" s="34"/>
    </row>
    <row r="44" spans="1:3" s="64" customFormat="1" ht="18.75" x14ac:dyDescent="0.3">
      <c r="A44" s="151" t="s">
        <v>377</v>
      </c>
      <c r="B44" s="151"/>
      <c r="C44" s="151"/>
    </row>
    <row r="45" spans="1:3" s="64" customFormat="1" x14ac:dyDescent="0.25">
      <c r="B45" s="62" t="s">
        <v>386</v>
      </c>
      <c r="C45" s="65" t="s">
        <v>382</v>
      </c>
    </row>
    <row r="46" spans="1:3" s="64" customFormat="1" x14ac:dyDescent="0.25">
      <c r="B46" s="62" t="s">
        <v>387</v>
      </c>
      <c r="C46" s="65" t="s">
        <v>382</v>
      </c>
    </row>
    <row r="47" spans="1:3" s="64" customFormat="1" x14ac:dyDescent="0.25">
      <c r="B47" s="62" t="s">
        <v>378</v>
      </c>
      <c r="C47" s="65" t="s">
        <v>388</v>
      </c>
    </row>
    <row r="48" spans="1:3" s="64" customFormat="1" x14ac:dyDescent="0.25">
      <c r="B48" s="62" t="s">
        <v>379</v>
      </c>
      <c r="C48" s="65" t="s">
        <v>388</v>
      </c>
    </row>
    <row r="49" spans="1:3" s="64" customFormat="1" x14ac:dyDescent="0.25">
      <c r="B49" s="62" t="s">
        <v>380</v>
      </c>
      <c r="C49" s="65" t="s">
        <v>383</v>
      </c>
    </row>
    <row r="50" spans="1:3" s="64" customFormat="1" x14ac:dyDescent="0.25">
      <c r="B50" s="62" t="s">
        <v>381</v>
      </c>
      <c r="C50" s="65" t="s">
        <v>383</v>
      </c>
    </row>
    <row r="51" spans="1:3" s="64" customFormat="1" x14ac:dyDescent="0.25">
      <c r="B51" s="62" t="s">
        <v>384</v>
      </c>
      <c r="C51" s="65"/>
    </row>
    <row r="52" spans="1:3" s="64" customFormat="1" x14ac:dyDescent="0.25">
      <c r="B52" s="62" t="s">
        <v>385</v>
      </c>
      <c r="C52" s="65"/>
    </row>
    <row r="53" spans="1:3" s="64" customFormat="1" x14ac:dyDescent="0.25">
      <c r="B53" s="62" t="s">
        <v>34</v>
      </c>
      <c r="C53" s="65"/>
    </row>
    <row r="54" spans="1:3" s="64" customFormat="1" x14ac:dyDescent="0.25">
      <c r="B54" s="33"/>
      <c r="C54" s="34"/>
    </row>
    <row r="55" spans="1:3" s="64" customFormat="1" x14ac:dyDescent="0.25">
      <c r="A55" s="87" t="s">
        <v>416</v>
      </c>
      <c r="B55" s="33"/>
      <c r="C55" s="34"/>
    </row>
    <row r="56" spans="1:3" s="64" customFormat="1" x14ac:dyDescent="0.25">
      <c r="B56" s="62" t="s">
        <v>395</v>
      </c>
      <c r="C56" s="65"/>
    </row>
    <row r="57" spans="1:3" s="64" customFormat="1" x14ac:dyDescent="0.25">
      <c r="B57" s="62" t="s">
        <v>396</v>
      </c>
      <c r="C57" s="65"/>
    </row>
    <row r="58" spans="1:3" s="64" customFormat="1" x14ac:dyDescent="0.25">
      <c r="B58" s="62" t="s">
        <v>397</v>
      </c>
      <c r="C58" s="65"/>
    </row>
    <row r="59" spans="1:3" s="64" customFormat="1" x14ac:dyDescent="0.25">
      <c r="B59" s="62"/>
      <c r="C59" s="65"/>
    </row>
    <row r="60" spans="1:3" s="64" customFormat="1" x14ac:dyDescent="0.25">
      <c r="B60" s="62"/>
      <c r="C60" s="65"/>
    </row>
    <row r="61" spans="1:3" s="64" customFormat="1" x14ac:dyDescent="0.25">
      <c r="B61" s="62"/>
      <c r="C61" s="65"/>
    </row>
    <row r="62" spans="1:3" s="64" customFormat="1" x14ac:dyDescent="0.25">
      <c r="B62" s="62"/>
      <c r="C62" s="65"/>
    </row>
    <row r="63" spans="1:3" s="64" customFormat="1" x14ac:dyDescent="0.25">
      <c r="B63" s="33"/>
      <c r="C63" s="34"/>
    </row>
    <row r="64" spans="1:3" s="9" customFormat="1" ht="18.75" x14ac:dyDescent="0.3">
      <c r="A64" s="151" t="s">
        <v>105</v>
      </c>
      <c r="B64" s="151"/>
      <c r="C64" s="151"/>
    </row>
    <row r="65" spans="1:3" s="9" customFormat="1" x14ac:dyDescent="0.25">
      <c r="B65" s="7" t="s">
        <v>108</v>
      </c>
      <c r="C65" s="10"/>
    </row>
    <row r="66" spans="1:3" s="9" customFormat="1" x14ac:dyDescent="0.25">
      <c r="B66" s="7" t="s">
        <v>109</v>
      </c>
      <c r="C66" s="10"/>
    </row>
    <row r="67" spans="1:3" s="9" customFormat="1" x14ac:dyDescent="0.25">
      <c r="B67" s="7" t="s">
        <v>106</v>
      </c>
      <c r="C67" s="10" t="s">
        <v>433</v>
      </c>
    </row>
    <row r="68" spans="1:3" s="9" customFormat="1" x14ac:dyDescent="0.25">
      <c r="B68" s="7" t="s">
        <v>107</v>
      </c>
      <c r="C68" s="65" t="s">
        <v>433</v>
      </c>
    </row>
    <row r="69" spans="1:3" s="64" customFormat="1" x14ac:dyDescent="0.25">
      <c r="B69" s="62" t="s">
        <v>431</v>
      </c>
      <c r="C69" s="65"/>
    </row>
    <row r="70" spans="1:3" s="9" customFormat="1" x14ac:dyDescent="0.25">
      <c r="B70" s="7" t="s">
        <v>432</v>
      </c>
      <c r="C70" s="10"/>
    </row>
    <row r="71" spans="1:3" s="9" customFormat="1" x14ac:dyDescent="0.25">
      <c r="B71" s="7" t="s">
        <v>144</v>
      </c>
      <c r="C71" s="10"/>
    </row>
    <row r="72" spans="1:3" s="9" customFormat="1" x14ac:dyDescent="0.25">
      <c r="B72" s="7" t="s">
        <v>111</v>
      </c>
      <c r="C72" s="10"/>
    </row>
    <row r="73" spans="1:3" s="9" customFormat="1" x14ac:dyDescent="0.25">
      <c r="B73" s="7" t="s">
        <v>137</v>
      </c>
      <c r="C73" s="10"/>
    </row>
    <row r="74" spans="1:3" s="9" customFormat="1" x14ac:dyDescent="0.25">
      <c r="B74" s="7" t="s">
        <v>138</v>
      </c>
      <c r="C74" s="10"/>
    </row>
    <row r="75" spans="1:3" s="9" customFormat="1" x14ac:dyDescent="0.25">
      <c r="B75" s="7" t="s">
        <v>112</v>
      </c>
      <c r="C75" s="10"/>
    </row>
    <row r="76" spans="1:3" s="9" customFormat="1" x14ac:dyDescent="0.25">
      <c r="B76" s="7" t="s">
        <v>34</v>
      </c>
      <c r="C76" s="10"/>
    </row>
    <row r="77" spans="1:3" s="9" customFormat="1" x14ac:dyDescent="0.25">
      <c r="B77" s="33"/>
      <c r="C77" s="34"/>
    </row>
    <row r="78" spans="1:3" s="9" customFormat="1" ht="18.75" x14ac:dyDescent="0.3">
      <c r="A78" s="151" t="s">
        <v>99</v>
      </c>
      <c r="B78" s="151"/>
      <c r="C78" s="151"/>
    </row>
    <row r="79" spans="1:3" s="9" customFormat="1" x14ac:dyDescent="0.25">
      <c r="B79" s="7" t="s">
        <v>108</v>
      </c>
      <c r="C79" s="10"/>
    </row>
    <row r="80" spans="1:3" s="9" customFormat="1" x14ac:dyDescent="0.25">
      <c r="B80" s="7" t="s">
        <v>109</v>
      </c>
      <c r="C80" s="10"/>
    </row>
    <row r="81" spans="1:3" s="9" customFormat="1" x14ac:dyDescent="0.25">
      <c r="B81" s="7" t="s">
        <v>106</v>
      </c>
      <c r="C81" s="10"/>
    </row>
    <row r="82" spans="1:3" s="9" customFormat="1" x14ac:dyDescent="0.25">
      <c r="B82" s="7" t="s">
        <v>107</v>
      </c>
      <c r="C82" s="10"/>
    </row>
    <row r="83" spans="1:3" s="9" customFormat="1" x14ac:dyDescent="0.25">
      <c r="B83" s="7" t="s">
        <v>110</v>
      </c>
      <c r="C83" s="10"/>
    </row>
    <row r="84" spans="1:3" s="9" customFormat="1" x14ac:dyDescent="0.25">
      <c r="B84" s="7" t="s">
        <v>144</v>
      </c>
      <c r="C84" s="10"/>
    </row>
    <row r="85" spans="1:3" s="9" customFormat="1" x14ac:dyDescent="0.25">
      <c r="B85" s="7" t="s">
        <v>111</v>
      </c>
      <c r="C85" s="10"/>
    </row>
    <row r="86" spans="1:3" s="9" customFormat="1" x14ac:dyDescent="0.25">
      <c r="B86" s="7" t="s">
        <v>112</v>
      </c>
      <c r="C86" s="10"/>
    </row>
    <row r="87" spans="1:3" s="9" customFormat="1" x14ac:dyDescent="0.25">
      <c r="B87" s="7" t="s">
        <v>113</v>
      </c>
      <c r="C87" s="10"/>
    </row>
    <row r="88" spans="1:3" s="9" customFormat="1" x14ac:dyDescent="0.25">
      <c r="B88" s="7" t="s">
        <v>116</v>
      </c>
      <c r="C88" s="10"/>
    </row>
    <row r="89" spans="1:3" s="9" customFormat="1" x14ac:dyDescent="0.25">
      <c r="B89" s="7" t="s">
        <v>114</v>
      </c>
      <c r="C89" s="10"/>
    </row>
    <row r="90" spans="1:3" s="9" customFormat="1" x14ac:dyDescent="0.25">
      <c r="B90" s="7" t="s">
        <v>34</v>
      </c>
      <c r="C90" s="10"/>
    </row>
    <row r="91" spans="1:3" s="9" customFormat="1" x14ac:dyDescent="0.25">
      <c r="B91" s="7" t="s">
        <v>115</v>
      </c>
      <c r="C91" s="10"/>
    </row>
    <row r="92" spans="1:3" s="9" customFormat="1" x14ac:dyDescent="0.25">
      <c r="B92" s="33"/>
      <c r="C92" s="34"/>
    </row>
    <row r="93" spans="1:3" s="9" customFormat="1" ht="18.75" x14ac:dyDescent="0.3">
      <c r="A93" s="151" t="s">
        <v>64</v>
      </c>
      <c r="B93" s="151"/>
      <c r="C93" s="151"/>
    </row>
    <row r="94" spans="1:3" s="9" customFormat="1" ht="30" x14ac:dyDescent="0.25">
      <c r="B94" s="7" t="s">
        <v>65</v>
      </c>
      <c r="C94" s="10" t="s">
        <v>66</v>
      </c>
    </row>
    <row r="95" spans="1:3" s="9" customFormat="1" ht="30" x14ac:dyDescent="0.25">
      <c r="B95" s="7" t="s">
        <v>67</v>
      </c>
      <c r="C95" s="10" t="s">
        <v>73</v>
      </c>
    </row>
    <row r="96" spans="1:3" s="9" customFormat="1" ht="30" x14ac:dyDescent="0.25">
      <c r="B96" s="7" t="s">
        <v>68</v>
      </c>
      <c r="C96" s="10" t="s">
        <v>69</v>
      </c>
    </row>
    <row r="97" spans="1:3" s="9" customFormat="1" x14ac:dyDescent="0.25">
      <c r="B97" s="7" t="s">
        <v>70</v>
      </c>
      <c r="C97" s="10" t="s">
        <v>71</v>
      </c>
    </row>
    <row r="98" spans="1:3" s="9" customFormat="1" x14ac:dyDescent="0.25">
      <c r="B98" s="7" t="s">
        <v>72</v>
      </c>
      <c r="C98" s="10" t="s">
        <v>74</v>
      </c>
    </row>
    <row r="99" spans="1:3" s="9" customFormat="1" x14ac:dyDescent="0.25">
      <c r="B99" s="7" t="s">
        <v>34</v>
      </c>
      <c r="C99" s="10"/>
    </row>
    <row r="101" spans="1:3" s="9" customFormat="1" x14ac:dyDescent="0.25"/>
    <row r="102" spans="1:3" s="55" customFormat="1" ht="18.75" x14ac:dyDescent="0.3">
      <c r="A102" s="151" t="s">
        <v>142</v>
      </c>
      <c r="B102" s="151"/>
      <c r="C102" s="151"/>
    </row>
    <row r="103" spans="1:3" s="55" customFormat="1" x14ac:dyDescent="0.25">
      <c r="A103" s="58"/>
      <c r="B103" s="59" t="s">
        <v>176</v>
      </c>
      <c r="C103" s="60" t="s">
        <v>205</v>
      </c>
    </row>
    <row r="104" spans="1:3" s="55" customFormat="1" x14ac:dyDescent="0.25">
      <c r="A104" s="58"/>
      <c r="B104" s="59" t="s">
        <v>177</v>
      </c>
      <c r="C104" s="65" t="s">
        <v>436</v>
      </c>
    </row>
    <row r="105" spans="1:3" s="55" customFormat="1" x14ac:dyDescent="0.25">
      <c r="A105" s="58"/>
      <c r="B105" s="59" t="s">
        <v>434</v>
      </c>
      <c r="C105" s="60" t="s">
        <v>206</v>
      </c>
    </row>
    <row r="106" spans="1:3" s="55" customFormat="1" x14ac:dyDescent="0.25">
      <c r="A106" s="58"/>
      <c r="B106" s="62" t="s">
        <v>435</v>
      </c>
      <c r="C106" s="60" t="s">
        <v>457</v>
      </c>
    </row>
    <row r="107" spans="1:3" s="55" customFormat="1" x14ac:dyDescent="0.25">
      <c r="A107" s="58"/>
      <c r="B107" s="59" t="s">
        <v>178</v>
      </c>
      <c r="C107" s="60" t="s">
        <v>207</v>
      </c>
    </row>
    <row r="108" spans="1:3" s="55" customFormat="1" x14ac:dyDescent="0.25">
      <c r="A108" s="58"/>
      <c r="B108" s="59" t="s">
        <v>179</v>
      </c>
      <c r="C108" s="60" t="s">
        <v>208</v>
      </c>
    </row>
    <row r="109" spans="1:3" s="55" customFormat="1" x14ac:dyDescent="0.25">
      <c r="A109" s="58"/>
      <c r="B109" s="59" t="s">
        <v>180</v>
      </c>
      <c r="C109" s="58" t="s">
        <v>209</v>
      </c>
    </row>
    <row r="110" spans="1:3" s="55" customFormat="1" x14ac:dyDescent="0.25">
      <c r="A110" s="58"/>
      <c r="B110" s="59" t="s">
        <v>181</v>
      </c>
      <c r="C110" s="60" t="s">
        <v>182</v>
      </c>
    </row>
    <row r="111" spans="1:3" s="55" customFormat="1" x14ac:dyDescent="0.25">
      <c r="A111" s="58"/>
      <c r="B111" s="59" t="s">
        <v>183</v>
      </c>
      <c r="C111" s="60" t="s">
        <v>210</v>
      </c>
    </row>
    <row r="112" spans="1:3" s="55" customFormat="1" x14ac:dyDescent="0.25">
      <c r="A112" s="58"/>
      <c r="B112" s="59" t="s">
        <v>184</v>
      </c>
      <c r="C112" s="60" t="s">
        <v>185</v>
      </c>
    </row>
    <row r="113" spans="1:3" s="64" customFormat="1" x14ac:dyDescent="0.25">
      <c r="B113" s="88" t="s">
        <v>455</v>
      </c>
      <c r="C113" s="65"/>
    </row>
    <row r="114" spans="1:3" s="64" customFormat="1" x14ac:dyDescent="0.25">
      <c r="B114" s="88" t="s">
        <v>456</v>
      </c>
      <c r="C114" s="65"/>
    </row>
    <row r="115" spans="1:3" s="55" customFormat="1" x14ac:dyDescent="0.25">
      <c r="A115" s="58"/>
      <c r="B115" s="59" t="s">
        <v>34</v>
      </c>
      <c r="C115" s="60"/>
    </row>
    <row r="116" spans="1:3" s="55" customFormat="1" x14ac:dyDescent="0.25"/>
    <row r="117" spans="1:3" s="64" customFormat="1" ht="18.75" x14ac:dyDescent="0.3">
      <c r="A117" s="151" t="s">
        <v>417</v>
      </c>
      <c r="B117" s="151"/>
    </row>
    <row r="118" spans="1:3" s="64" customFormat="1" x14ac:dyDescent="0.25">
      <c r="B118" s="62" t="s">
        <v>418</v>
      </c>
    </row>
    <row r="119" spans="1:3" s="64" customFormat="1" x14ac:dyDescent="0.25">
      <c r="B119" s="62" t="s">
        <v>419</v>
      </c>
    </row>
    <row r="120" spans="1:3" s="64" customFormat="1" x14ac:dyDescent="0.25">
      <c r="B120" s="62" t="s">
        <v>420</v>
      </c>
    </row>
    <row r="121" spans="1:3" s="64" customFormat="1" x14ac:dyDescent="0.25">
      <c r="B121" s="62" t="s">
        <v>421</v>
      </c>
    </row>
    <row r="122" spans="1:3" s="64" customFormat="1" x14ac:dyDescent="0.25">
      <c r="B122" s="62" t="s">
        <v>422</v>
      </c>
    </row>
    <row r="123" spans="1:3" s="64" customFormat="1" x14ac:dyDescent="0.25">
      <c r="B123" s="62" t="s">
        <v>423</v>
      </c>
    </row>
    <row r="124" spans="1:3" s="64" customFormat="1" x14ac:dyDescent="0.25">
      <c r="B124" s="62" t="s">
        <v>424</v>
      </c>
    </row>
    <row r="125" spans="1:3" s="64" customFormat="1" x14ac:dyDescent="0.25">
      <c r="B125" s="62" t="s">
        <v>425</v>
      </c>
    </row>
    <row r="126" spans="1:3" s="64" customFormat="1" x14ac:dyDescent="0.25">
      <c r="B126" s="62" t="s">
        <v>426</v>
      </c>
    </row>
    <row r="127" spans="1:3" s="64" customFormat="1" x14ac:dyDescent="0.25">
      <c r="B127" s="62" t="s">
        <v>427</v>
      </c>
    </row>
    <row r="128" spans="1:3" s="64" customFormat="1" x14ac:dyDescent="0.25">
      <c r="B128" s="33"/>
    </row>
    <row r="129" spans="1:3" s="9" customFormat="1" ht="18.75" x14ac:dyDescent="0.3">
      <c r="A129" s="151" t="s">
        <v>96</v>
      </c>
      <c r="B129" s="151"/>
      <c r="C129" s="151"/>
    </row>
    <row r="130" spans="1:3" s="9" customFormat="1" x14ac:dyDescent="0.25">
      <c r="B130" s="7" t="s">
        <v>104</v>
      </c>
      <c r="C130" s="36"/>
    </row>
    <row r="131" spans="1:3" s="9" customFormat="1" x14ac:dyDescent="0.25">
      <c r="B131" s="8" t="s">
        <v>100</v>
      </c>
      <c r="C131" s="37"/>
    </row>
    <row r="132" spans="1:3" s="9" customFormat="1" x14ac:dyDescent="0.25">
      <c r="B132" s="8" t="s">
        <v>101</v>
      </c>
      <c r="C132" s="37"/>
    </row>
    <row r="133" spans="1:3" s="9" customFormat="1" x14ac:dyDescent="0.25">
      <c r="B133" s="7" t="s">
        <v>102</v>
      </c>
      <c r="C133" s="37"/>
    </row>
    <row r="134" spans="1:3" s="9" customFormat="1" x14ac:dyDescent="0.25">
      <c r="B134" s="8" t="s">
        <v>103</v>
      </c>
      <c r="C134" s="37"/>
    </row>
    <row r="135" spans="1:3" s="9" customFormat="1" x14ac:dyDescent="0.25"/>
    <row r="136" spans="1:3" s="9" customFormat="1" ht="18.75" x14ac:dyDescent="0.3">
      <c r="A136" s="151" t="s">
        <v>97</v>
      </c>
      <c r="B136" s="151"/>
      <c r="C136" s="151"/>
    </row>
    <row r="137" spans="1:3" s="9" customFormat="1" x14ac:dyDescent="0.25">
      <c r="B137" s="7" t="s">
        <v>130</v>
      </c>
      <c r="C137" s="36"/>
    </row>
    <row r="138" spans="1:3" s="9" customFormat="1" x14ac:dyDescent="0.25">
      <c r="B138" s="8" t="s">
        <v>131</v>
      </c>
      <c r="C138" s="37"/>
    </row>
    <row r="139" spans="1:3" s="9" customFormat="1" x14ac:dyDescent="0.25">
      <c r="B139" s="8" t="s">
        <v>132</v>
      </c>
      <c r="C139" s="37"/>
    </row>
    <row r="140" spans="1:3" s="9" customFormat="1" x14ac:dyDescent="0.25">
      <c r="B140" s="7" t="s">
        <v>133</v>
      </c>
      <c r="C140" s="37"/>
    </row>
    <row r="141" spans="1:3" s="9" customFormat="1" x14ac:dyDescent="0.25">
      <c r="B141" s="8" t="s">
        <v>34</v>
      </c>
      <c r="C141" s="37"/>
    </row>
    <row r="142" spans="1:3" s="9" customFormat="1" x14ac:dyDescent="0.25">
      <c r="B142" s="35"/>
      <c r="C142" s="35"/>
    </row>
    <row r="143" spans="1:3" ht="18.75" x14ac:dyDescent="0.3">
      <c r="A143" s="151" t="s">
        <v>1</v>
      </c>
      <c r="B143" s="151"/>
      <c r="C143" s="151"/>
    </row>
    <row r="144" spans="1:3" x14ac:dyDescent="0.25">
      <c r="B144" s="7" t="s">
        <v>20</v>
      </c>
      <c r="C144" s="7" t="s">
        <v>21</v>
      </c>
    </row>
    <row r="145" spans="1:3" x14ac:dyDescent="0.25">
      <c r="B145" s="8" t="s">
        <v>12</v>
      </c>
      <c r="C145" s="8" t="s">
        <v>13</v>
      </c>
    </row>
    <row r="146" spans="1:3" ht="30" x14ac:dyDescent="0.25">
      <c r="B146" s="8" t="s">
        <v>14</v>
      </c>
      <c r="C146" s="8" t="s">
        <v>15</v>
      </c>
    </row>
    <row r="147" spans="1:3" ht="30" x14ac:dyDescent="0.25">
      <c r="B147" s="8" t="s">
        <v>16</v>
      </c>
      <c r="C147" s="8" t="s">
        <v>17</v>
      </c>
    </row>
    <row r="148" spans="1:3" x14ac:dyDescent="0.25">
      <c r="B148" s="8" t="s">
        <v>18</v>
      </c>
      <c r="C148" s="8" t="s">
        <v>19</v>
      </c>
    </row>
    <row r="149" spans="1:3" x14ac:dyDescent="0.25">
      <c r="B149" s="90" t="s">
        <v>465</v>
      </c>
      <c r="C149" s="90" t="s">
        <v>468</v>
      </c>
    </row>
    <row r="150" spans="1:3" x14ac:dyDescent="0.25">
      <c r="B150" s="90" t="s">
        <v>466</v>
      </c>
      <c r="C150" s="90" t="s">
        <v>469</v>
      </c>
    </row>
    <row r="151" spans="1:3" x14ac:dyDescent="0.25">
      <c r="B151" s="90" t="s">
        <v>34</v>
      </c>
      <c r="C151" s="90" t="s">
        <v>467</v>
      </c>
    </row>
    <row r="153" spans="1:3" ht="18.75" x14ac:dyDescent="0.3">
      <c r="A153" s="151" t="s">
        <v>211</v>
      </c>
      <c r="B153" s="151"/>
      <c r="C153" s="151"/>
    </row>
    <row r="154" spans="1:3" x14ac:dyDescent="0.25">
      <c r="A154" s="61"/>
      <c r="B154" s="62" t="s">
        <v>186</v>
      </c>
      <c r="C154" s="62" t="s">
        <v>21</v>
      </c>
    </row>
    <row r="155" spans="1:3" x14ac:dyDescent="0.25">
      <c r="A155" s="61"/>
      <c r="B155" s="63" t="s">
        <v>115</v>
      </c>
      <c r="C155" s="63" t="s">
        <v>187</v>
      </c>
    </row>
    <row r="156" spans="1:3" x14ac:dyDescent="0.25">
      <c r="A156" s="61"/>
      <c r="B156" s="63" t="s">
        <v>188</v>
      </c>
      <c r="C156" s="63" t="s">
        <v>189</v>
      </c>
    </row>
    <row r="157" spans="1:3" x14ac:dyDescent="0.25">
      <c r="A157" s="61"/>
      <c r="B157" s="63" t="s">
        <v>190</v>
      </c>
      <c r="C157" s="63" t="s">
        <v>191</v>
      </c>
    </row>
    <row r="158" spans="1:3" x14ac:dyDescent="0.25">
      <c r="A158" s="61"/>
      <c r="B158" s="63" t="s">
        <v>192</v>
      </c>
      <c r="C158" s="63" t="s">
        <v>193</v>
      </c>
    </row>
    <row r="159" spans="1:3" x14ac:dyDescent="0.25">
      <c r="A159" s="61"/>
      <c r="B159" s="63" t="s">
        <v>194</v>
      </c>
      <c r="C159" s="63" t="s">
        <v>195</v>
      </c>
    </row>
    <row r="160" spans="1:3" x14ac:dyDescent="0.25">
      <c r="A160" s="61"/>
      <c r="B160" s="63" t="s">
        <v>196</v>
      </c>
      <c r="C160" s="63" t="s">
        <v>197</v>
      </c>
    </row>
    <row r="161" spans="1:3" x14ac:dyDescent="0.25">
      <c r="A161" s="61"/>
      <c r="B161" s="63" t="s">
        <v>198</v>
      </c>
      <c r="C161" s="63" t="s">
        <v>199</v>
      </c>
    </row>
    <row r="162" spans="1:3" x14ac:dyDescent="0.25">
      <c r="A162" s="61"/>
      <c r="B162" s="63" t="s">
        <v>200</v>
      </c>
      <c r="C162" s="63" t="s">
        <v>201</v>
      </c>
    </row>
    <row r="163" spans="1:3" x14ac:dyDescent="0.25">
      <c r="A163" s="61"/>
      <c r="B163" s="63" t="s">
        <v>194</v>
      </c>
      <c r="C163" s="63" t="s">
        <v>202</v>
      </c>
    </row>
    <row r="164" spans="1:3" x14ac:dyDescent="0.25">
      <c r="A164" s="61"/>
      <c r="B164" s="63" t="s">
        <v>196</v>
      </c>
      <c r="C164" s="63" t="s">
        <v>203</v>
      </c>
    </row>
    <row r="165" spans="1:3" x14ac:dyDescent="0.25">
      <c r="A165" s="61"/>
      <c r="B165" s="63" t="s">
        <v>34</v>
      </c>
      <c r="C165" s="63" t="s">
        <v>204</v>
      </c>
    </row>
    <row r="167" spans="1:3" ht="18.75" x14ac:dyDescent="0.3">
      <c r="A167" s="151" t="s">
        <v>458</v>
      </c>
      <c r="B167" s="151"/>
      <c r="C167" s="64"/>
    </row>
    <row r="168" spans="1:3" x14ac:dyDescent="0.25">
      <c r="A168" s="87"/>
      <c r="B168" s="62" t="s">
        <v>186</v>
      </c>
      <c r="C168" s="62" t="s">
        <v>21</v>
      </c>
    </row>
    <row r="169" spans="1:3" x14ac:dyDescent="0.25">
      <c r="A169" s="64"/>
      <c r="B169" s="62" t="s">
        <v>115</v>
      </c>
      <c r="C169" s="62"/>
    </row>
    <row r="170" spans="1:3" x14ac:dyDescent="0.25">
      <c r="A170" s="64"/>
      <c r="B170" s="63" t="s">
        <v>459</v>
      </c>
      <c r="C170" s="89" t="s">
        <v>460</v>
      </c>
    </row>
    <row r="171" spans="1:3" x14ac:dyDescent="0.25">
      <c r="A171" s="64"/>
      <c r="B171" s="63" t="s">
        <v>461</v>
      </c>
      <c r="C171" s="89" t="s">
        <v>462</v>
      </c>
    </row>
    <row r="172" spans="1:3" ht="30" x14ac:dyDescent="0.25">
      <c r="A172" s="64"/>
      <c r="B172" s="63" t="s">
        <v>463</v>
      </c>
      <c r="C172" s="63" t="s">
        <v>464</v>
      </c>
    </row>
  </sheetData>
  <mergeCells count="15">
    <mergeCell ref="A167:B167"/>
    <mergeCell ref="A153:C153"/>
    <mergeCell ref="A3:C3"/>
    <mergeCell ref="A143:C143"/>
    <mergeCell ref="A1:C2"/>
    <mergeCell ref="A93:C93"/>
    <mergeCell ref="A129:C129"/>
    <mergeCell ref="A64:C64"/>
    <mergeCell ref="A78:C78"/>
    <mergeCell ref="A35:C35"/>
    <mergeCell ref="A136:C136"/>
    <mergeCell ref="A26:C26"/>
    <mergeCell ref="A102:C102"/>
    <mergeCell ref="A44:C44"/>
    <mergeCell ref="A117:B117"/>
  </mergeCells>
  <hyperlinks>
    <hyperlink ref="C15" r:id="rId1"/>
  </hyperlinks>
  <pageMargins left="0.7" right="0.7" top="0.75" bottom="0.75" header="0.3" footer="0.3"/>
  <pageSetup paperSize="17" scale="73" fitToHeight="2"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
  <sheetViews>
    <sheetView workbookViewId="0">
      <selection activeCell="B5" sqref="B5"/>
    </sheetView>
  </sheetViews>
  <sheetFormatPr defaultColWidth="11.42578125" defaultRowHeight="15" x14ac:dyDescent="0.25"/>
  <cols>
    <col min="2" max="2" width="86.42578125" customWidth="1"/>
    <col min="3" max="3" width="27.7109375" customWidth="1"/>
  </cols>
  <sheetData>
    <row r="1" spans="1:4" s="9" customFormat="1" ht="15.75" thickBot="1" x14ac:dyDescent="0.3">
      <c r="A1" s="19" t="s">
        <v>47</v>
      </c>
      <c r="B1" s="19" t="s">
        <v>150</v>
      </c>
      <c r="C1" s="19" t="s">
        <v>48</v>
      </c>
      <c r="D1" s="18"/>
    </row>
    <row r="2" spans="1:4" x14ac:dyDescent="0.25">
      <c r="A2" s="12" t="s">
        <v>35</v>
      </c>
      <c r="B2" s="13" t="s">
        <v>151</v>
      </c>
      <c r="C2" s="20" t="s">
        <v>41</v>
      </c>
      <c r="D2" s="18"/>
    </row>
    <row r="3" spans="1:4" x14ac:dyDescent="0.25">
      <c r="A3" s="14" t="s">
        <v>36</v>
      </c>
      <c r="B3" s="71">
        <v>2.1</v>
      </c>
      <c r="C3" s="21" t="s">
        <v>42</v>
      </c>
      <c r="D3" s="18"/>
    </row>
    <row r="4" spans="1:4" ht="255" x14ac:dyDescent="0.25">
      <c r="A4" s="15" t="s">
        <v>37</v>
      </c>
      <c r="B4" s="11" t="s">
        <v>152</v>
      </c>
      <c r="C4" s="22" t="s">
        <v>45</v>
      </c>
      <c r="D4" s="18"/>
    </row>
    <row r="5" spans="1:4" ht="30" x14ac:dyDescent="0.25">
      <c r="A5" s="14" t="s">
        <v>38</v>
      </c>
      <c r="B5" s="64" t="str">
        <f xml:space="preserve"> "https://mhkdr.openei.org/models/WEC%20Lab%20Testing%20Content%20Model%20v" &amp; B3 &amp; ".xlsx"</f>
        <v>https://mhkdr.openei.org/models/WEC%20Lab%20Testing%20Content%20Model%20v2.1.xlsx</v>
      </c>
      <c r="C5" s="21" t="s">
        <v>40</v>
      </c>
      <c r="D5" s="18"/>
    </row>
    <row r="6" spans="1:4" ht="45" x14ac:dyDescent="0.25">
      <c r="A6" s="14" t="s">
        <v>39</v>
      </c>
      <c r="B6" s="10" t="s">
        <v>497</v>
      </c>
      <c r="C6" s="21" t="s">
        <v>43</v>
      </c>
      <c r="D6" s="18"/>
    </row>
    <row r="7" spans="1:4" s="9" customFormat="1" x14ac:dyDescent="0.25">
      <c r="A7" s="24" t="s">
        <v>50</v>
      </c>
      <c r="B7" s="25" t="s">
        <v>58</v>
      </c>
      <c r="C7" s="26" t="s">
        <v>51</v>
      </c>
      <c r="D7" s="18"/>
    </row>
    <row r="8" spans="1:4" ht="30.75" thickBot="1" x14ac:dyDescent="0.3">
      <c r="A8" s="16" t="s">
        <v>44</v>
      </c>
      <c r="B8" s="17" t="s">
        <v>498</v>
      </c>
      <c r="C8" s="23" t="s">
        <v>46</v>
      </c>
      <c r="D8" s="18"/>
    </row>
    <row r="9" spans="1:4" x14ac:dyDescent="0.25">
      <c r="A9" s="18"/>
      <c r="B9" s="18"/>
      <c r="C9" s="18"/>
      <c r="D9" s="18"/>
    </row>
    <row r="10" spans="1:4" x14ac:dyDescent="0.25">
      <c r="A10" s="18"/>
      <c r="B10" s="18"/>
      <c r="C10" s="18"/>
      <c r="D10" s="18"/>
    </row>
  </sheetData>
  <sheetProtection password="C46C"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Setup</vt:lpstr>
      <vt:lpstr>Characteristics</vt:lpstr>
      <vt:lpstr>Data</vt:lpstr>
      <vt:lpstr>Field Values</vt:lpstr>
      <vt:lpstr>About</vt:lpstr>
    </vt:vector>
  </TitlesOfParts>
  <Company>NREL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Brian</cp:lastModifiedBy>
  <cp:lastPrinted>2016-02-11T15:41:27Z</cp:lastPrinted>
  <dcterms:created xsi:type="dcterms:W3CDTF">2015-05-28T14:50:57Z</dcterms:created>
  <dcterms:modified xsi:type="dcterms:W3CDTF">2018-10-01T18:28:36Z</dcterms:modified>
</cp:coreProperties>
</file>